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60"/>
  </bookViews>
  <sheets>
    <sheet name="Pořadí" sheetId="2" r:id="rId1"/>
    <sheet name="Vějíř" sheetId="4" r:id="rId2"/>
    <sheet name="Zig Zag" sheetId="3" r:id="rId3"/>
    <sheet name="Hod do dálky" sheetId="5" r:id="rId4"/>
    <sheet name="Skok z místa" sheetId="6" r:id="rId5"/>
    <sheet name="Vytrvalost" sheetId="7" r:id="rId6"/>
    <sheet name="Shuttle test" sheetId="8" r:id="rId7"/>
    <sheet name="vzduchovka" sheetId="9" r:id="rId8"/>
    <sheet name="Házení o zeď" sheetId="10" r:id="rId9"/>
    <sheet name="Hod na cíl" sheetId="11" r:id="rId10"/>
  </sheets>
  <calcPr calcId="124519"/>
</workbook>
</file>

<file path=xl/calcChain.xml><?xml version="1.0" encoding="utf-8"?>
<calcChain xmlns="http://schemas.openxmlformats.org/spreadsheetml/2006/main">
  <c r="AT34" i="2"/>
  <c r="AT35"/>
  <c r="AT36"/>
  <c r="AT37"/>
  <c r="AT38"/>
  <c r="AT39"/>
  <c r="AT40"/>
  <c r="AT41"/>
  <c r="AT42"/>
  <c r="AT43"/>
  <c r="AT44"/>
  <c r="AT45"/>
  <c r="AT46"/>
  <c r="AT33"/>
  <c r="AT14"/>
  <c r="AT15"/>
  <c r="AT16"/>
  <c r="AT17"/>
  <c r="AT18"/>
  <c r="AT19"/>
  <c r="AT20"/>
  <c r="AT21"/>
  <c r="AT22"/>
  <c r="AT23"/>
  <c r="AT24"/>
  <c r="AT25"/>
  <c r="AT26"/>
  <c r="AT13"/>
  <c r="AT27"/>
  <c r="AT28"/>
  <c r="AT29"/>
  <c r="AT52"/>
  <c r="AT53"/>
  <c r="AT54"/>
  <c r="AT55"/>
  <c r="AV64" s="1"/>
  <c r="AT56"/>
  <c r="AT57"/>
  <c r="AV62" s="1"/>
  <c r="AT58"/>
  <c r="AT59"/>
  <c r="AV60" s="1"/>
  <c r="AT60"/>
  <c r="AV59" s="1"/>
  <c r="AT61"/>
  <c r="AV58" s="1"/>
  <c r="AT62"/>
  <c r="AT63"/>
  <c r="AT64"/>
  <c r="AV55" s="1"/>
  <c r="AT65"/>
  <c r="AV54" s="1"/>
  <c r="AT66"/>
  <c r="AT67"/>
  <c r="AV52" s="1"/>
  <c r="AT68"/>
  <c r="AT51"/>
  <c r="AV67"/>
  <c r="AV68"/>
  <c r="G43" i="9"/>
  <c r="G44"/>
  <c r="G45"/>
  <c r="G46"/>
  <c r="G47"/>
  <c r="G48"/>
  <c r="G49"/>
  <c r="G50"/>
  <c r="G51"/>
  <c r="G52"/>
  <c r="G53"/>
  <c r="G54"/>
  <c r="G55"/>
  <c r="G56"/>
  <c r="G57"/>
  <c r="G58"/>
  <c r="G59"/>
  <c r="G42"/>
  <c r="G25"/>
  <c r="G26"/>
  <c r="G27"/>
  <c r="G28"/>
  <c r="G29"/>
  <c r="G30"/>
  <c r="G31"/>
  <c r="G32"/>
  <c r="G33"/>
  <c r="G34"/>
  <c r="G35"/>
  <c r="G36"/>
  <c r="G37"/>
  <c r="G24"/>
  <c r="G5"/>
  <c r="G6"/>
  <c r="G7"/>
  <c r="G8"/>
  <c r="G9"/>
  <c r="G10"/>
  <c r="G11"/>
  <c r="G12"/>
  <c r="G13"/>
  <c r="G14"/>
  <c r="G15"/>
  <c r="G16"/>
  <c r="G17"/>
  <c r="G4"/>
  <c r="F43" i="7"/>
  <c r="F44"/>
  <c r="F45"/>
  <c r="F46"/>
  <c r="F47"/>
  <c r="F48"/>
  <c r="F49"/>
  <c r="F50"/>
  <c r="F51"/>
  <c r="F52"/>
  <c r="F53"/>
  <c r="F54"/>
  <c r="F55"/>
  <c r="F56"/>
  <c r="F57"/>
  <c r="F58"/>
  <c r="F59"/>
  <c r="F42"/>
  <c r="F25"/>
  <c r="F26"/>
  <c r="F27"/>
  <c r="F28"/>
  <c r="F29"/>
  <c r="F30"/>
  <c r="F31"/>
  <c r="F32"/>
  <c r="F33"/>
  <c r="F34"/>
  <c r="F35"/>
  <c r="F36"/>
  <c r="F37"/>
  <c r="F24"/>
  <c r="G24" s="1"/>
  <c r="F5"/>
  <c r="G5" s="1"/>
  <c r="F6"/>
  <c r="F7"/>
  <c r="G7" s="1"/>
  <c r="F8"/>
  <c r="F9"/>
  <c r="G9" s="1"/>
  <c r="F10"/>
  <c r="F11"/>
  <c r="G11" s="1"/>
  <c r="F12"/>
  <c r="F13"/>
  <c r="G13" s="1"/>
  <c r="F14"/>
  <c r="F15"/>
  <c r="G15" s="1"/>
  <c r="F4"/>
  <c r="AV53" i="2"/>
  <c r="AV65"/>
  <c r="AV63"/>
  <c r="AV61"/>
  <c r="AV57"/>
  <c r="AV51"/>
  <c r="G47" i="4"/>
  <c r="Q59" i="5"/>
  <c r="Q58"/>
  <c r="Q57"/>
  <c r="Q56"/>
  <c r="Q55"/>
  <c r="Q54"/>
  <c r="Q53"/>
  <c r="Q52"/>
  <c r="Q51"/>
  <c r="Q50"/>
  <c r="Q49"/>
  <c r="Q48"/>
  <c r="Q47"/>
  <c r="Q46"/>
  <c r="Q45"/>
  <c r="Q44"/>
  <c r="Q43"/>
  <c r="Q42"/>
  <c r="R58" s="1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H58" s="1"/>
  <c r="G59" i="6"/>
  <c r="G58"/>
  <c r="G57"/>
  <c r="G56"/>
  <c r="G55"/>
  <c r="G54"/>
  <c r="G53"/>
  <c r="G52"/>
  <c r="G51"/>
  <c r="G50"/>
  <c r="G49"/>
  <c r="G48"/>
  <c r="G47"/>
  <c r="G46"/>
  <c r="G45"/>
  <c r="G44"/>
  <c r="G43"/>
  <c r="G42"/>
  <c r="G59" i="10"/>
  <c r="G58"/>
  <c r="G57"/>
  <c r="G56"/>
  <c r="G55"/>
  <c r="G54"/>
  <c r="G53"/>
  <c r="G52"/>
  <c r="G51"/>
  <c r="G50"/>
  <c r="G49"/>
  <c r="G48"/>
  <c r="G47"/>
  <c r="G46"/>
  <c r="G45"/>
  <c r="G44"/>
  <c r="G43"/>
  <c r="G42"/>
  <c r="G59" i="8"/>
  <c r="G58"/>
  <c r="G57"/>
  <c r="G56"/>
  <c r="G55"/>
  <c r="G54"/>
  <c r="G53"/>
  <c r="G52"/>
  <c r="G51"/>
  <c r="G50"/>
  <c r="G49"/>
  <c r="G48"/>
  <c r="G47"/>
  <c r="G46"/>
  <c r="G45"/>
  <c r="G44"/>
  <c r="G43"/>
  <c r="G42"/>
  <c r="G59" i="7"/>
  <c r="G58"/>
  <c r="G57"/>
  <c r="G56"/>
  <c r="G55"/>
  <c r="G54"/>
  <c r="G53"/>
  <c r="G52"/>
  <c r="G51"/>
  <c r="G50"/>
  <c r="G49"/>
  <c r="G48"/>
  <c r="G47"/>
  <c r="G46"/>
  <c r="G45"/>
  <c r="G44"/>
  <c r="G43"/>
  <c r="G42"/>
  <c r="H59" s="1"/>
  <c r="G59" i="3"/>
  <c r="G58"/>
  <c r="G57"/>
  <c r="G56"/>
  <c r="G55"/>
  <c r="G54"/>
  <c r="G53"/>
  <c r="G52"/>
  <c r="G51"/>
  <c r="G50"/>
  <c r="G49"/>
  <c r="G48"/>
  <c r="G47"/>
  <c r="G46"/>
  <c r="G45"/>
  <c r="G44"/>
  <c r="G43"/>
  <c r="G42"/>
  <c r="G43" i="4"/>
  <c r="G59"/>
  <c r="G58"/>
  <c r="G57"/>
  <c r="G56"/>
  <c r="G55"/>
  <c r="G54"/>
  <c r="G53"/>
  <c r="G52"/>
  <c r="G51"/>
  <c r="G50"/>
  <c r="G49"/>
  <c r="G48"/>
  <c r="G46"/>
  <c r="G45"/>
  <c r="G44"/>
  <c r="G42"/>
  <c r="H43" s="1"/>
  <c r="G37"/>
  <c r="G36"/>
  <c r="G35"/>
  <c r="G34"/>
  <c r="G33"/>
  <c r="G32"/>
  <c r="G31"/>
  <c r="G30"/>
  <c r="G29"/>
  <c r="G28"/>
  <c r="G27"/>
  <c r="G26"/>
  <c r="G25"/>
  <c r="G24"/>
  <c r="H36" s="1"/>
  <c r="G17"/>
  <c r="G16"/>
  <c r="G15"/>
  <c r="G14"/>
  <c r="G13"/>
  <c r="G12"/>
  <c r="G11"/>
  <c r="G10"/>
  <c r="G9"/>
  <c r="G8"/>
  <c r="G7"/>
  <c r="G6"/>
  <c r="G5"/>
  <c r="G4"/>
  <c r="H16" s="1"/>
  <c r="G4" i="3"/>
  <c r="G59" i="11"/>
  <c r="G58"/>
  <c r="G57"/>
  <c r="G56"/>
  <c r="G55"/>
  <c r="G54"/>
  <c r="G53"/>
  <c r="G52"/>
  <c r="G51"/>
  <c r="G50"/>
  <c r="G49"/>
  <c r="G48"/>
  <c r="G47"/>
  <c r="G46"/>
  <c r="G45"/>
  <c r="G44"/>
  <c r="H42"/>
  <c r="G42"/>
  <c r="G37"/>
  <c r="G36"/>
  <c r="G35"/>
  <c r="G34"/>
  <c r="G33"/>
  <c r="G32"/>
  <c r="G31"/>
  <c r="G30"/>
  <c r="G29"/>
  <c r="G28"/>
  <c r="G27"/>
  <c r="G26"/>
  <c r="G25"/>
  <c r="G24"/>
  <c r="G17"/>
  <c r="G16"/>
  <c r="G15"/>
  <c r="G14"/>
  <c r="G13"/>
  <c r="G12"/>
  <c r="G11"/>
  <c r="G10"/>
  <c r="G9"/>
  <c r="G8"/>
  <c r="G7"/>
  <c r="G6"/>
  <c r="G5"/>
  <c r="H4"/>
  <c r="G4"/>
  <c r="H36" i="9"/>
  <c r="H16"/>
  <c r="Q37" i="5"/>
  <c r="Q36"/>
  <c r="Q35"/>
  <c r="Q34"/>
  <c r="Q33"/>
  <c r="Q32"/>
  <c r="Q31"/>
  <c r="Q30"/>
  <c r="Q29"/>
  <c r="Q28"/>
  <c r="Q27"/>
  <c r="Q26"/>
  <c r="Q25"/>
  <c r="R24"/>
  <c r="Q24"/>
  <c r="Q17"/>
  <c r="Q16"/>
  <c r="Q15"/>
  <c r="Q14"/>
  <c r="Q13"/>
  <c r="Q12"/>
  <c r="Q11"/>
  <c r="Q10"/>
  <c r="Q9"/>
  <c r="Q8"/>
  <c r="Q7"/>
  <c r="Q6"/>
  <c r="Q5"/>
  <c r="Q4"/>
  <c r="G37" i="10"/>
  <c r="G36"/>
  <c r="G35"/>
  <c r="G34"/>
  <c r="G33"/>
  <c r="G32"/>
  <c r="G31"/>
  <c r="G30"/>
  <c r="G29"/>
  <c r="G28"/>
  <c r="G27"/>
  <c r="G26"/>
  <c r="G25"/>
  <c r="G24"/>
  <c r="G17"/>
  <c r="G16"/>
  <c r="G15"/>
  <c r="G14"/>
  <c r="G13"/>
  <c r="G12"/>
  <c r="G11"/>
  <c r="G10"/>
  <c r="G9"/>
  <c r="G8"/>
  <c r="G7"/>
  <c r="G6"/>
  <c r="G5"/>
  <c r="G4"/>
  <c r="G37" i="6"/>
  <c r="G36"/>
  <c r="G35"/>
  <c r="G34"/>
  <c r="G33"/>
  <c r="G32"/>
  <c r="G31"/>
  <c r="G30"/>
  <c r="G29"/>
  <c r="G28"/>
  <c r="G27"/>
  <c r="G26"/>
  <c r="G25"/>
  <c r="G24"/>
  <c r="G17"/>
  <c r="G16"/>
  <c r="G15"/>
  <c r="G14"/>
  <c r="G13"/>
  <c r="G12"/>
  <c r="G11"/>
  <c r="G10"/>
  <c r="G9"/>
  <c r="G8"/>
  <c r="G7"/>
  <c r="G6"/>
  <c r="G5"/>
  <c r="G4"/>
  <c r="G25" i="5"/>
  <c r="G26"/>
  <c r="G27"/>
  <c r="G28"/>
  <c r="G29"/>
  <c r="G30"/>
  <c r="G31"/>
  <c r="G32"/>
  <c r="G33"/>
  <c r="G34"/>
  <c r="G35"/>
  <c r="G36"/>
  <c r="G37"/>
  <c r="G24"/>
  <c r="G5"/>
  <c r="G6"/>
  <c r="G7"/>
  <c r="G8"/>
  <c r="G9"/>
  <c r="G10"/>
  <c r="G11"/>
  <c r="G12"/>
  <c r="G13"/>
  <c r="G14"/>
  <c r="G15"/>
  <c r="G16"/>
  <c r="G17"/>
  <c r="G4"/>
  <c r="H5" s="1"/>
  <c r="G37" i="7"/>
  <c r="G36"/>
  <c r="G35"/>
  <c r="G34"/>
  <c r="G33"/>
  <c r="G32"/>
  <c r="G31"/>
  <c r="G30"/>
  <c r="G29"/>
  <c r="G28"/>
  <c r="G27"/>
  <c r="G26"/>
  <c r="G25"/>
  <c r="G17"/>
  <c r="G16"/>
  <c r="G14"/>
  <c r="G12"/>
  <c r="G10"/>
  <c r="G8"/>
  <c r="G6"/>
  <c r="G4"/>
  <c r="G37" i="8"/>
  <c r="G36"/>
  <c r="G35"/>
  <c r="G34"/>
  <c r="G33"/>
  <c r="G32"/>
  <c r="G31"/>
  <c r="G30"/>
  <c r="G29"/>
  <c r="G28"/>
  <c r="G27"/>
  <c r="G26"/>
  <c r="G25"/>
  <c r="G24"/>
  <c r="H36" s="1"/>
  <c r="G17"/>
  <c r="G16"/>
  <c r="G15"/>
  <c r="G14"/>
  <c r="G13"/>
  <c r="G12"/>
  <c r="G11"/>
  <c r="G10"/>
  <c r="G9"/>
  <c r="G8"/>
  <c r="G7"/>
  <c r="G6"/>
  <c r="G5"/>
  <c r="G4"/>
  <c r="H16" s="1"/>
  <c r="G25" i="3"/>
  <c r="G26"/>
  <c r="G27"/>
  <c r="G28"/>
  <c r="G29"/>
  <c r="G30"/>
  <c r="G31"/>
  <c r="G32"/>
  <c r="G33"/>
  <c r="G34"/>
  <c r="G35"/>
  <c r="G36"/>
  <c r="G37"/>
  <c r="G24"/>
  <c r="H24" s="1"/>
  <c r="G5"/>
  <c r="G6"/>
  <c r="G7"/>
  <c r="G8"/>
  <c r="G9"/>
  <c r="G10"/>
  <c r="G11"/>
  <c r="G12"/>
  <c r="G13"/>
  <c r="G14"/>
  <c r="G15"/>
  <c r="G16"/>
  <c r="G17"/>
  <c r="AM65" i="2" l="1"/>
  <c r="AV56"/>
  <c r="H58" i="11"/>
  <c r="H59"/>
  <c r="H37"/>
  <c r="H36"/>
  <c r="H24"/>
  <c r="H17"/>
  <c r="H16"/>
  <c r="H43" i="9"/>
  <c r="H42"/>
  <c r="H53"/>
  <c r="H37" i="7"/>
  <c r="H24"/>
  <c r="H36"/>
  <c r="J29"/>
  <c r="H17"/>
  <c r="H16"/>
  <c r="H4"/>
  <c r="J16" s="1"/>
  <c r="AV14" i="2" s="1"/>
  <c r="AM57"/>
  <c r="H58" i="10"/>
  <c r="H36"/>
  <c r="H16"/>
  <c r="H58" i="6"/>
  <c r="H16"/>
  <c r="H36"/>
  <c r="AM53" i="2"/>
  <c r="H59" i="8"/>
  <c r="H58"/>
  <c r="H42"/>
  <c r="AV66" i="2"/>
  <c r="AM51"/>
  <c r="AK51" s="1"/>
  <c r="AM61"/>
  <c r="AM67"/>
  <c r="AM63"/>
  <c r="AM59"/>
  <c r="AM55"/>
  <c r="AM52"/>
  <c r="AM68"/>
  <c r="AM66"/>
  <c r="AM64"/>
  <c r="AM62"/>
  <c r="AM60"/>
  <c r="AM58"/>
  <c r="AM56"/>
  <c r="AM54"/>
  <c r="R37" i="5"/>
  <c r="H25"/>
  <c r="R36"/>
  <c r="R17"/>
  <c r="R16"/>
  <c r="R4"/>
  <c r="H24"/>
  <c r="H36"/>
  <c r="H34"/>
  <c r="H32"/>
  <c r="H30"/>
  <c r="H28"/>
  <c r="H26"/>
  <c r="H37"/>
  <c r="H35"/>
  <c r="H33"/>
  <c r="H31"/>
  <c r="H29"/>
  <c r="H27"/>
  <c r="H4"/>
  <c r="H16"/>
  <c r="H14"/>
  <c r="H12"/>
  <c r="H10"/>
  <c r="H8"/>
  <c r="H6"/>
  <c r="H17"/>
  <c r="H15"/>
  <c r="H13"/>
  <c r="H11"/>
  <c r="H9"/>
  <c r="H7"/>
  <c r="H58" i="3"/>
  <c r="H37"/>
  <c r="H35"/>
  <c r="H33"/>
  <c r="H31"/>
  <c r="H29"/>
  <c r="H27"/>
  <c r="H25"/>
  <c r="J37" s="1"/>
  <c r="H36"/>
  <c r="H34"/>
  <c r="H32"/>
  <c r="H30"/>
  <c r="H28"/>
  <c r="H26"/>
  <c r="H42" i="4"/>
  <c r="H58"/>
  <c r="H56"/>
  <c r="H54"/>
  <c r="H52"/>
  <c r="H50"/>
  <c r="H48"/>
  <c r="H46"/>
  <c r="H44"/>
  <c r="H59"/>
  <c r="H57"/>
  <c r="H55"/>
  <c r="H53"/>
  <c r="H51"/>
  <c r="H49"/>
  <c r="H47"/>
  <c r="H45"/>
  <c r="H43" i="5"/>
  <c r="H45"/>
  <c r="H47"/>
  <c r="H49"/>
  <c r="H51"/>
  <c r="H53"/>
  <c r="H55"/>
  <c r="H57"/>
  <c r="H59"/>
  <c r="R43"/>
  <c r="R45"/>
  <c r="R47"/>
  <c r="R49"/>
  <c r="R51"/>
  <c r="R53"/>
  <c r="R55"/>
  <c r="R57"/>
  <c r="R59"/>
  <c r="H42"/>
  <c r="H44"/>
  <c r="H46"/>
  <c r="H48"/>
  <c r="H50"/>
  <c r="H52"/>
  <c r="H54"/>
  <c r="H56"/>
  <c r="R42"/>
  <c r="R44"/>
  <c r="R46"/>
  <c r="R48"/>
  <c r="R50"/>
  <c r="R52"/>
  <c r="R54"/>
  <c r="R56"/>
  <c r="H43" i="6"/>
  <c r="H45"/>
  <c r="H47"/>
  <c r="H49"/>
  <c r="H51"/>
  <c r="H53"/>
  <c r="H55"/>
  <c r="H57"/>
  <c r="H59"/>
  <c r="H42"/>
  <c r="J44" s="1"/>
  <c r="H44"/>
  <c r="H46"/>
  <c r="H48"/>
  <c r="H50"/>
  <c r="H52"/>
  <c r="H54"/>
  <c r="H56"/>
  <c r="H43" i="10"/>
  <c r="H45"/>
  <c r="H47"/>
  <c r="H49"/>
  <c r="H51"/>
  <c r="H53"/>
  <c r="H55"/>
  <c r="H57"/>
  <c r="H59"/>
  <c r="H42"/>
  <c r="H44"/>
  <c r="H46"/>
  <c r="H48"/>
  <c r="H50"/>
  <c r="H52"/>
  <c r="H54"/>
  <c r="H56"/>
  <c r="H59" i="9"/>
  <c r="H44" i="8"/>
  <c r="H46"/>
  <c r="H48"/>
  <c r="H50"/>
  <c r="H52"/>
  <c r="H54"/>
  <c r="H56"/>
  <c r="H43"/>
  <c r="J43" s="1"/>
  <c r="H45"/>
  <c r="H47"/>
  <c r="H49"/>
  <c r="H51"/>
  <c r="H53"/>
  <c r="H55"/>
  <c r="H57"/>
  <c r="H49" i="7"/>
  <c r="H57"/>
  <c r="H42"/>
  <c r="H44"/>
  <c r="H46"/>
  <c r="H48"/>
  <c r="H50"/>
  <c r="H52"/>
  <c r="H54"/>
  <c r="H56"/>
  <c r="H58"/>
  <c r="H43"/>
  <c r="H45"/>
  <c r="H47"/>
  <c r="H51"/>
  <c r="H53"/>
  <c r="H55"/>
  <c r="H43" i="3"/>
  <c r="H45"/>
  <c r="H47"/>
  <c r="H49"/>
  <c r="H51"/>
  <c r="H53"/>
  <c r="H55"/>
  <c r="H57"/>
  <c r="H59"/>
  <c r="H42"/>
  <c r="H44"/>
  <c r="H46"/>
  <c r="H48"/>
  <c r="H50"/>
  <c r="H52"/>
  <c r="H54"/>
  <c r="H56"/>
  <c r="H5" i="4"/>
  <c r="H7"/>
  <c r="H9"/>
  <c r="H11"/>
  <c r="H13"/>
  <c r="H15"/>
  <c r="H17"/>
  <c r="H25"/>
  <c r="H27"/>
  <c r="H29"/>
  <c r="H31"/>
  <c r="H33"/>
  <c r="H35"/>
  <c r="H37"/>
  <c r="H4"/>
  <c r="J8" s="1"/>
  <c r="H6"/>
  <c r="H8"/>
  <c r="H10"/>
  <c r="H12"/>
  <c r="H14"/>
  <c r="H24"/>
  <c r="H26"/>
  <c r="H28"/>
  <c r="H30"/>
  <c r="H32"/>
  <c r="H34"/>
  <c r="H12" i="3"/>
  <c r="H6"/>
  <c r="H4"/>
  <c r="H5"/>
  <c r="H8"/>
  <c r="H16"/>
  <c r="H14"/>
  <c r="H10"/>
  <c r="H17"/>
  <c r="H15"/>
  <c r="H13"/>
  <c r="H11"/>
  <c r="H9"/>
  <c r="H7"/>
  <c r="J13"/>
  <c r="J4" i="11"/>
  <c r="H5"/>
  <c r="H7"/>
  <c r="H9"/>
  <c r="H11"/>
  <c r="H13"/>
  <c r="H15"/>
  <c r="H25"/>
  <c r="H27"/>
  <c r="H29"/>
  <c r="H31"/>
  <c r="H33"/>
  <c r="H35"/>
  <c r="H44"/>
  <c r="H46"/>
  <c r="H48"/>
  <c r="H50"/>
  <c r="H52"/>
  <c r="H54"/>
  <c r="H56"/>
  <c r="H6"/>
  <c r="H8"/>
  <c r="H10"/>
  <c r="H12"/>
  <c r="H14"/>
  <c r="H26"/>
  <c r="H28"/>
  <c r="H30"/>
  <c r="H32"/>
  <c r="H34"/>
  <c r="H45"/>
  <c r="H47"/>
  <c r="H49"/>
  <c r="H51"/>
  <c r="H53"/>
  <c r="H55"/>
  <c r="H57"/>
  <c r="H5" i="9"/>
  <c r="H7"/>
  <c r="H9"/>
  <c r="H11"/>
  <c r="H13"/>
  <c r="H15"/>
  <c r="H17"/>
  <c r="H25"/>
  <c r="H27"/>
  <c r="H29"/>
  <c r="H31"/>
  <c r="H33"/>
  <c r="H35"/>
  <c r="H37"/>
  <c r="H44"/>
  <c r="H46"/>
  <c r="H48"/>
  <c r="H50"/>
  <c r="H52"/>
  <c r="H54"/>
  <c r="H56"/>
  <c r="H58"/>
  <c r="H4"/>
  <c r="H6"/>
  <c r="H8"/>
  <c r="H10"/>
  <c r="H12"/>
  <c r="H14"/>
  <c r="H24"/>
  <c r="H26"/>
  <c r="H28"/>
  <c r="H30"/>
  <c r="H32"/>
  <c r="H34"/>
  <c r="H45"/>
  <c r="H47"/>
  <c r="H49"/>
  <c r="H51"/>
  <c r="H55"/>
  <c r="H57"/>
  <c r="R6" i="5"/>
  <c r="R8"/>
  <c r="R10"/>
  <c r="R12"/>
  <c r="R14"/>
  <c r="R26"/>
  <c r="R28"/>
  <c r="R30"/>
  <c r="R32"/>
  <c r="R34"/>
  <c r="R5"/>
  <c r="R7"/>
  <c r="R9"/>
  <c r="R11"/>
  <c r="R13"/>
  <c r="R15"/>
  <c r="R25"/>
  <c r="R27"/>
  <c r="R29"/>
  <c r="R31"/>
  <c r="R33"/>
  <c r="R35"/>
  <c r="H5" i="10"/>
  <c r="H7"/>
  <c r="H9"/>
  <c r="H11"/>
  <c r="H13"/>
  <c r="H15"/>
  <c r="H17"/>
  <c r="H25"/>
  <c r="H27"/>
  <c r="H29"/>
  <c r="H31"/>
  <c r="H33"/>
  <c r="H35"/>
  <c r="H37"/>
  <c r="H4"/>
  <c r="H6"/>
  <c r="H8"/>
  <c r="H10"/>
  <c r="H12"/>
  <c r="H14"/>
  <c r="H24"/>
  <c r="H26"/>
  <c r="H28"/>
  <c r="H30"/>
  <c r="H32"/>
  <c r="H34"/>
  <c r="H5" i="6"/>
  <c r="H7"/>
  <c r="H9"/>
  <c r="H11"/>
  <c r="H13"/>
  <c r="H15"/>
  <c r="H17"/>
  <c r="H25"/>
  <c r="H27"/>
  <c r="H29"/>
  <c r="H31"/>
  <c r="H33"/>
  <c r="H35"/>
  <c r="H37"/>
  <c r="H4"/>
  <c r="H6"/>
  <c r="H8"/>
  <c r="H10"/>
  <c r="H12"/>
  <c r="H14"/>
  <c r="H24"/>
  <c r="H26"/>
  <c r="H28"/>
  <c r="H30"/>
  <c r="H32"/>
  <c r="H34"/>
  <c r="H6" i="7"/>
  <c r="H8"/>
  <c r="H10"/>
  <c r="H12"/>
  <c r="H14"/>
  <c r="H26"/>
  <c r="H28"/>
  <c r="H30"/>
  <c r="H32"/>
  <c r="H34"/>
  <c r="H5"/>
  <c r="H7"/>
  <c r="H9"/>
  <c r="H11"/>
  <c r="H13"/>
  <c r="H15"/>
  <c r="H25"/>
  <c r="J26" s="1"/>
  <c r="H27"/>
  <c r="H29"/>
  <c r="H31"/>
  <c r="H33"/>
  <c r="H35"/>
  <c r="H7" i="8"/>
  <c r="H17"/>
  <c r="H29"/>
  <c r="H31"/>
  <c r="H33"/>
  <c r="H35"/>
  <c r="H37"/>
  <c r="H5"/>
  <c r="H9"/>
  <c r="H11"/>
  <c r="H13"/>
  <c r="H15"/>
  <c r="H25"/>
  <c r="H27"/>
  <c r="H4"/>
  <c r="H6"/>
  <c r="H8"/>
  <c r="H10"/>
  <c r="H12"/>
  <c r="H14"/>
  <c r="H24"/>
  <c r="H26"/>
  <c r="H28"/>
  <c r="H30"/>
  <c r="H32"/>
  <c r="H34"/>
  <c r="J42" i="11" l="1"/>
  <c r="J47"/>
  <c r="J54"/>
  <c r="J46"/>
  <c r="J53"/>
  <c r="J45"/>
  <c r="J44"/>
  <c r="J58"/>
  <c r="J50"/>
  <c r="J57"/>
  <c r="J49"/>
  <c r="J56"/>
  <c r="J52"/>
  <c r="J48"/>
  <c r="J59"/>
  <c r="J55"/>
  <c r="J51"/>
  <c r="J32"/>
  <c r="J28"/>
  <c r="J36"/>
  <c r="J29"/>
  <c r="J35"/>
  <c r="J31"/>
  <c r="J27"/>
  <c r="J25"/>
  <c r="J24"/>
  <c r="J34"/>
  <c r="J30"/>
  <c r="J26"/>
  <c r="J37"/>
  <c r="J33"/>
  <c r="J6"/>
  <c r="J15"/>
  <c r="J11"/>
  <c r="J7"/>
  <c r="J16"/>
  <c r="J12"/>
  <c r="J8"/>
  <c r="J5"/>
  <c r="J17"/>
  <c r="J13"/>
  <c r="J9"/>
  <c r="J14"/>
  <c r="J10"/>
  <c r="J43" i="9"/>
  <c r="J45"/>
  <c r="J47"/>
  <c r="J49"/>
  <c r="J51"/>
  <c r="J53"/>
  <c r="J55"/>
  <c r="J57"/>
  <c r="J59"/>
  <c r="J44"/>
  <c r="J46"/>
  <c r="J48"/>
  <c r="J50"/>
  <c r="J52"/>
  <c r="J54"/>
  <c r="J56"/>
  <c r="J58"/>
  <c r="J42"/>
  <c r="J27"/>
  <c r="J5"/>
  <c r="J46" i="7"/>
  <c r="J37"/>
  <c r="J33"/>
  <c r="J34"/>
  <c r="J30"/>
  <c r="J24"/>
  <c r="J25"/>
  <c r="J35"/>
  <c r="J31"/>
  <c r="J27"/>
  <c r="J36"/>
  <c r="J32"/>
  <c r="J28"/>
  <c r="J7"/>
  <c r="AV23" i="2" s="1"/>
  <c r="J8" i="7"/>
  <c r="AV22" i="2" s="1"/>
  <c r="J5" i="7"/>
  <c r="AV25" i="2" s="1"/>
  <c r="J14" i="7"/>
  <c r="AV16" i="2" s="1"/>
  <c r="J10" i="7"/>
  <c r="AV20" i="2" s="1"/>
  <c r="J6" i="7"/>
  <c r="AV24" i="2" s="1"/>
  <c r="J13" i="7"/>
  <c r="AV17" i="2" s="1"/>
  <c r="J12" i="7"/>
  <c r="AV18" i="2" s="1"/>
  <c r="J17" i="7"/>
  <c r="AV13" i="2" s="1"/>
  <c r="J4" i="7"/>
  <c r="J9"/>
  <c r="AV21" i="2" s="1"/>
  <c r="J15" i="7"/>
  <c r="AV15" i="2" s="1"/>
  <c r="J11" i="7"/>
  <c r="AV19" i="2" s="1"/>
  <c r="J44" i="10"/>
  <c r="J26"/>
  <c r="J6"/>
  <c r="J42" i="6"/>
  <c r="J53"/>
  <c r="J45"/>
  <c r="J54"/>
  <c r="J46"/>
  <c r="J57"/>
  <c r="J49"/>
  <c r="J58"/>
  <c r="J50"/>
  <c r="J8"/>
  <c r="J28"/>
  <c r="AK53" i="2"/>
  <c r="AK52" s="1"/>
  <c r="AK54" s="1"/>
  <c r="AK55" s="1"/>
  <c r="AK56" s="1"/>
  <c r="AK57" s="1"/>
  <c r="AK58" s="1"/>
  <c r="AK59" s="1"/>
  <c r="AK60" s="1"/>
  <c r="AK61" s="1"/>
  <c r="AK62" s="1"/>
  <c r="AK63" s="1"/>
  <c r="AK64" s="1"/>
  <c r="AK66" s="1"/>
  <c r="AK67" s="1"/>
  <c r="AK68" s="1"/>
  <c r="J58" i="8"/>
  <c r="J50"/>
  <c r="J47"/>
  <c r="J42"/>
  <c r="J54"/>
  <c r="J46"/>
  <c r="J57"/>
  <c r="J53"/>
  <c r="J49"/>
  <c r="J45"/>
  <c r="J56"/>
  <c r="J52"/>
  <c r="J48"/>
  <c r="J44"/>
  <c r="J59"/>
  <c r="J55"/>
  <c r="J51"/>
  <c r="J30"/>
  <c r="AV40" i="2" s="1"/>
  <c r="J5" i="8"/>
  <c r="T46" i="5"/>
  <c r="T24"/>
  <c r="T26"/>
  <c r="J25"/>
  <c r="T35"/>
  <c r="T31"/>
  <c r="T27"/>
  <c r="T36"/>
  <c r="T32"/>
  <c r="T28"/>
  <c r="T25"/>
  <c r="T37"/>
  <c r="T33"/>
  <c r="T29"/>
  <c r="T34"/>
  <c r="T30"/>
  <c r="T4"/>
  <c r="T12"/>
  <c r="T8"/>
  <c r="T5"/>
  <c r="T16"/>
  <c r="T9"/>
  <c r="T15"/>
  <c r="T11"/>
  <c r="T7"/>
  <c r="T14"/>
  <c r="T10"/>
  <c r="T6"/>
  <c r="T17"/>
  <c r="T13"/>
  <c r="J46"/>
  <c r="J6"/>
  <c r="J44" i="3"/>
  <c r="J36"/>
  <c r="J35"/>
  <c r="J33"/>
  <c r="J34"/>
  <c r="J32"/>
  <c r="J31"/>
  <c r="J29"/>
  <c r="J30"/>
  <c r="J28"/>
  <c r="J27"/>
  <c r="J24"/>
  <c r="J25"/>
  <c r="J26"/>
  <c r="J58" i="4"/>
  <c r="J44"/>
  <c r="J46"/>
  <c r="J48"/>
  <c r="J50"/>
  <c r="J52"/>
  <c r="J54"/>
  <c r="J56"/>
  <c r="J59"/>
  <c r="J43"/>
  <c r="J45"/>
  <c r="J47"/>
  <c r="J49"/>
  <c r="J51"/>
  <c r="J53"/>
  <c r="J55"/>
  <c r="J57"/>
  <c r="J42"/>
  <c r="T42" i="5"/>
  <c r="J42"/>
  <c r="T57"/>
  <c r="T53"/>
  <c r="T49"/>
  <c r="T45"/>
  <c r="J59"/>
  <c r="J55"/>
  <c r="J51"/>
  <c r="J47"/>
  <c r="J43"/>
  <c r="T56"/>
  <c r="T52"/>
  <c r="T48"/>
  <c r="T44"/>
  <c r="J56"/>
  <c r="J52"/>
  <c r="J48"/>
  <c r="J44"/>
  <c r="T59"/>
  <c r="T55"/>
  <c r="T51"/>
  <c r="T47"/>
  <c r="T43"/>
  <c r="J57"/>
  <c r="J53"/>
  <c r="J49"/>
  <c r="J45"/>
  <c r="T58"/>
  <c r="T54"/>
  <c r="T50"/>
  <c r="J58"/>
  <c r="J54"/>
  <c r="J50"/>
  <c r="J59" i="6"/>
  <c r="J55"/>
  <c r="J51"/>
  <c r="J47"/>
  <c r="J43"/>
  <c r="J56"/>
  <c r="J52"/>
  <c r="J48"/>
  <c r="J42" i="10"/>
  <c r="J57"/>
  <c r="J53"/>
  <c r="J49"/>
  <c r="J45"/>
  <c r="J58"/>
  <c r="J54"/>
  <c r="J50"/>
  <c r="J46"/>
  <c r="J59"/>
  <c r="J55"/>
  <c r="J51"/>
  <c r="J47"/>
  <c r="J43"/>
  <c r="J56"/>
  <c r="J52"/>
  <c r="J48"/>
  <c r="J59" i="7"/>
  <c r="J55"/>
  <c r="J51"/>
  <c r="J47"/>
  <c r="J43"/>
  <c r="J56"/>
  <c r="J52"/>
  <c r="J48"/>
  <c r="J44"/>
  <c r="J42"/>
  <c r="J57"/>
  <c r="J53"/>
  <c r="J49"/>
  <c r="J45"/>
  <c r="J58"/>
  <c r="J54"/>
  <c r="J50"/>
  <c r="J42" i="3"/>
  <c r="J57"/>
  <c r="J53"/>
  <c r="J49"/>
  <c r="J45"/>
  <c r="J58"/>
  <c r="J54"/>
  <c r="J50"/>
  <c r="J46"/>
  <c r="J59"/>
  <c r="J55"/>
  <c r="J51"/>
  <c r="J47"/>
  <c r="J43"/>
  <c r="J56"/>
  <c r="J52"/>
  <c r="J48"/>
  <c r="J28" i="4"/>
  <c r="J24"/>
  <c r="J4"/>
  <c r="J35"/>
  <c r="J31"/>
  <c r="J27"/>
  <c r="J17"/>
  <c r="J13"/>
  <c r="J9"/>
  <c r="J5"/>
  <c r="J34"/>
  <c r="J30"/>
  <c r="J26"/>
  <c r="J14"/>
  <c r="J10"/>
  <c r="J6"/>
  <c r="J37"/>
  <c r="J33"/>
  <c r="J29"/>
  <c r="J25"/>
  <c r="J15"/>
  <c r="J11"/>
  <c r="J7"/>
  <c r="J36"/>
  <c r="J32"/>
  <c r="J16"/>
  <c r="J12"/>
  <c r="J16" i="3"/>
  <c r="J12"/>
  <c r="J17"/>
  <c r="J15"/>
  <c r="J9"/>
  <c r="J8"/>
  <c r="J10"/>
  <c r="J14"/>
  <c r="J7"/>
  <c r="J11"/>
  <c r="J6"/>
  <c r="J4"/>
  <c r="J5"/>
  <c r="J36" i="9"/>
  <c r="J32"/>
  <c r="J28"/>
  <c r="J16"/>
  <c r="J12"/>
  <c r="J8"/>
  <c r="J37"/>
  <c r="J33"/>
  <c r="J29"/>
  <c r="J25"/>
  <c r="J15"/>
  <c r="J11"/>
  <c r="J7"/>
  <c r="J24"/>
  <c r="J4"/>
  <c r="J34"/>
  <c r="J30"/>
  <c r="J26"/>
  <c r="J14"/>
  <c r="J10"/>
  <c r="J6"/>
  <c r="J35"/>
  <c r="J31"/>
  <c r="J17"/>
  <c r="J13"/>
  <c r="J9"/>
  <c r="J37" i="10"/>
  <c r="J33"/>
  <c r="J29"/>
  <c r="J25"/>
  <c r="J15"/>
  <c r="J11"/>
  <c r="J7"/>
  <c r="J36"/>
  <c r="J32"/>
  <c r="J28"/>
  <c r="J16"/>
  <c r="J12"/>
  <c r="J8"/>
  <c r="J24"/>
  <c r="J4"/>
  <c r="J35"/>
  <c r="J31"/>
  <c r="J27"/>
  <c r="J17"/>
  <c r="J13"/>
  <c r="J9"/>
  <c r="J5"/>
  <c r="J34"/>
  <c r="J30"/>
  <c r="J14"/>
  <c r="J10"/>
  <c r="J24" i="6"/>
  <c r="J4"/>
  <c r="J35"/>
  <c r="J31"/>
  <c r="J27"/>
  <c r="J17"/>
  <c r="J13"/>
  <c r="J9"/>
  <c r="J5"/>
  <c r="J34"/>
  <c r="J30"/>
  <c r="J26"/>
  <c r="J14"/>
  <c r="J10"/>
  <c r="J6"/>
  <c r="J37"/>
  <c r="J33"/>
  <c r="J29"/>
  <c r="J25"/>
  <c r="J15"/>
  <c r="J11"/>
  <c r="J7"/>
  <c r="J36"/>
  <c r="J32"/>
  <c r="J16"/>
  <c r="J12"/>
  <c r="J36" i="5"/>
  <c r="J32"/>
  <c r="J28"/>
  <c r="J16"/>
  <c r="J12"/>
  <c r="J8"/>
  <c r="J35"/>
  <c r="J31"/>
  <c r="J27"/>
  <c r="J17"/>
  <c r="J13"/>
  <c r="J9"/>
  <c r="J5"/>
  <c r="J24"/>
  <c r="J4"/>
  <c r="J34"/>
  <c r="J30"/>
  <c r="J26"/>
  <c r="J14"/>
  <c r="J10"/>
  <c r="J37"/>
  <c r="J33"/>
  <c r="J29"/>
  <c r="J15"/>
  <c r="J11"/>
  <c r="J7"/>
  <c r="J24" i="8"/>
  <c r="J34"/>
  <c r="AV36" i="2" s="1"/>
  <c r="J28" i="8"/>
  <c r="AV42" i="2" s="1"/>
  <c r="J16" i="8"/>
  <c r="J12"/>
  <c r="J8"/>
  <c r="J37"/>
  <c r="AV33" i="2" s="1"/>
  <c r="J33" i="8"/>
  <c r="AV37" i="2" s="1"/>
  <c r="J29" i="8"/>
  <c r="AV41" i="2" s="1"/>
  <c r="J25" i="8"/>
  <c r="AV45" i="2" s="1"/>
  <c r="J15" i="8"/>
  <c r="J11"/>
  <c r="J7"/>
  <c r="J4"/>
  <c r="J36"/>
  <c r="AV34" i="2" s="1"/>
  <c r="J32" i="8"/>
  <c r="AV38" i="2" s="1"/>
  <c r="J26" i="8"/>
  <c r="AV44" i="2" s="1"/>
  <c r="J14" i="8"/>
  <c r="J10"/>
  <c r="J6"/>
  <c r="J35"/>
  <c r="AV35" i="2" s="1"/>
  <c r="J31" i="8"/>
  <c r="AV39" i="2" s="1"/>
  <c r="J27" i="8"/>
  <c r="AV43" i="2" s="1"/>
  <c r="J17" i="8"/>
  <c r="J13"/>
  <c r="J9"/>
  <c r="AV46" i="2" l="1"/>
  <c r="AM45"/>
  <c r="AM33"/>
  <c r="AK33" s="1"/>
  <c r="AM42"/>
  <c r="AM38"/>
  <c r="AM34"/>
  <c r="AM43"/>
  <c r="AM39"/>
  <c r="AM35"/>
  <c r="AM44"/>
  <c r="AM40"/>
  <c r="AM36"/>
  <c r="AM46"/>
  <c r="AM41"/>
  <c r="AM37"/>
  <c r="AV26"/>
  <c r="AM14"/>
  <c r="AM23"/>
  <c r="AM19"/>
  <c r="AM15"/>
  <c r="AM26"/>
  <c r="AM22"/>
  <c r="AM18"/>
  <c r="AM25"/>
  <c r="AM21"/>
  <c r="AM17"/>
  <c r="AM13"/>
  <c r="AK13" s="1"/>
  <c r="AK14" s="1"/>
  <c r="AM24"/>
  <c r="AM20"/>
  <c r="AM16"/>
  <c r="AP52"/>
  <c r="AP68"/>
  <c r="AP51"/>
  <c r="AP67"/>
  <c r="AP58"/>
  <c r="AP57"/>
  <c r="AP60"/>
  <c r="AP59"/>
  <c r="AP61"/>
  <c r="AP62"/>
  <c r="AP56"/>
  <c r="AP64"/>
  <c r="AP63"/>
  <c r="AP55"/>
  <c r="AP66"/>
  <c r="AP53"/>
  <c r="AP65"/>
  <c r="AP54"/>
  <c r="AK34" l="1"/>
  <c r="AP23"/>
  <c r="AK16"/>
  <c r="AP17" s="1"/>
  <c r="AK35" l="1"/>
  <c r="AK36" s="1"/>
  <c r="AK37" s="1"/>
  <c r="AK38" s="1"/>
  <c r="AK39" s="1"/>
  <c r="AK40" s="1"/>
  <c r="AK41" s="1"/>
  <c r="AK42" s="1"/>
  <c r="AK43" s="1"/>
  <c r="AK44" s="1"/>
  <c r="AK45" s="1"/>
  <c r="AK46" s="1"/>
  <c r="AK15"/>
  <c r="AK17" s="1"/>
  <c r="AP38"/>
  <c r="AP33" l="1"/>
  <c r="AP44"/>
  <c r="AP35"/>
  <c r="AP46"/>
  <c r="AP34"/>
  <c r="AP36"/>
  <c r="AP43"/>
  <c r="AP37"/>
  <c r="AP39"/>
  <c r="AP42"/>
  <c r="AP45"/>
  <c r="AP40"/>
  <c r="AP41"/>
  <c r="AP18"/>
  <c r="AK18"/>
  <c r="AK19" l="1"/>
  <c r="AP22" l="1"/>
  <c r="AK20"/>
  <c r="AP14" l="1"/>
  <c r="AK21"/>
  <c r="AK22" l="1"/>
  <c r="AP13" s="1"/>
  <c r="AK23" l="1"/>
  <c r="AK24" l="1"/>
  <c r="AP26"/>
  <c r="AP24"/>
  <c r="AP16"/>
  <c r="AP25"/>
  <c r="AK25" l="1"/>
  <c r="AP19" s="1"/>
  <c r="AP20"/>
  <c r="AK26" l="1"/>
  <c r="AP15" l="1"/>
  <c r="AP21"/>
</calcChain>
</file>

<file path=xl/sharedStrings.xml><?xml version="1.0" encoding="utf-8"?>
<sst xmlns="http://schemas.openxmlformats.org/spreadsheetml/2006/main" count="790" uniqueCount="78">
  <si>
    <t>Staněk Vítek</t>
  </si>
  <si>
    <t>Hýl Zdeněk</t>
  </si>
  <si>
    <t>Fiala Ondra</t>
  </si>
  <si>
    <t>Kopřiva Jonáš</t>
  </si>
  <si>
    <t>Foltys David</t>
  </si>
  <si>
    <t>Jurčíková Anežka</t>
  </si>
  <si>
    <t>Bolková Markéta</t>
  </si>
  <si>
    <t>Průběžné pořadí</t>
  </si>
  <si>
    <t>b.</t>
  </si>
  <si>
    <t>Koef.</t>
  </si>
  <si>
    <t>Roč.</t>
  </si>
  <si>
    <t>Body</t>
  </si>
  <si>
    <t>Jméno</t>
  </si>
  <si>
    <t>Priesol Jirka</t>
  </si>
  <si>
    <t>Výtisk Josef</t>
  </si>
  <si>
    <t>Opat Matěj</t>
  </si>
  <si>
    <t>Zajac Michal</t>
  </si>
  <si>
    <t>Drozdíková Viktorka</t>
  </si>
  <si>
    <t>Gelnar Lukáš</t>
  </si>
  <si>
    <t>Opat Michal</t>
  </si>
  <si>
    <t>Staňková Helenka</t>
  </si>
  <si>
    <t>Rašková Kristýna</t>
  </si>
  <si>
    <t>Matuš Izabela</t>
  </si>
  <si>
    <t>Thomasová Nikola</t>
  </si>
  <si>
    <t>Kubina Adam</t>
  </si>
  <si>
    <t>Gelnarová Lucka</t>
  </si>
  <si>
    <t>Bury Lukasz</t>
  </si>
  <si>
    <t>Borková Zita</t>
  </si>
  <si>
    <t>Kabešová Lucie</t>
  </si>
  <si>
    <t>Hoření Dušan</t>
  </si>
  <si>
    <t>Ševčíková Anička</t>
  </si>
  <si>
    <t>Lazecká Anička</t>
  </si>
  <si>
    <t>Strakoš Ondřej</t>
  </si>
  <si>
    <t>Přikrylová Kristýnka</t>
  </si>
  <si>
    <t>Havrlantová Julie</t>
  </si>
  <si>
    <t>Thomasová Dora</t>
  </si>
  <si>
    <t>Lasáková Lucka</t>
  </si>
  <si>
    <t>Výtisk Antonín</t>
  </si>
  <si>
    <t>Dostál Michal</t>
  </si>
  <si>
    <t>Uhrová Adriena</t>
  </si>
  <si>
    <t>Hylová Nikol</t>
  </si>
  <si>
    <t>Klajmovoá Klaudie</t>
  </si>
  <si>
    <t>Novotná Veronika</t>
  </si>
  <si>
    <t>Kočur Ondřej</t>
  </si>
  <si>
    <t>Kopřivová Adrianka</t>
  </si>
  <si>
    <t>Borková Stela</t>
  </si>
  <si>
    <t>Jurčíková Klárka</t>
  </si>
  <si>
    <t>Otisková Lucie</t>
  </si>
  <si>
    <t>Lazecký Marek</t>
  </si>
  <si>
    <t>Žůrek Matyáš</t>
  </si>
  <si>
    <t>Mikulec Filip</t>
  </si>
  <si>
    <t>Přepočet</t>
  </si>
  <si>
    <t>Nej. Výkony</t>
  </si>
  <si>
    <t>Umístění</t>
  </si>
  <si>
    <t>Zig Zag</t>
  </si>
  <si>
    <t>Hod</t>
  </si>
  <si>
    <t>HOD</t>
  </si>
  <si>
    <t xml:space="preserve">Házení </t>
  </si>
  <si>
    <t>Házení</t>
  </si>
  <si>
    <t>Skok</t>
  </si>
  <si>
    <t>Hod v rozběhu</t>
  </si>
  <si>
    <t>Hod v běhu</t>
  </si>
  <si>
    <t>HOD z rozběhu</t>
  </si>
  <si>
    <t>Vytrvalost</t>
  </si>
  <si>
    <t>Shuttle</t>
  </si>
  <si>
    <t>Vějíř</t>
  </si>
  <si>
    <t>Sluka Matyáš</t>
  </si>
  <si>
    <t>Gorily</t>
  </si>
  <si>
    <t>Pavouci</t>
  </si>
  <si>
    <t>Jeleni</t>
  </si>
  <si>
    <t>Hýlová Nikol</t>
  </si>
  <si>
    <t>Výběh</t>
  </si>
  <si>
    <t>Doběh</t>
  </si>
  <si>
    <t>Klajmonová Klaudie</t>
  </si>
  <si>
    <t>Vzduchovka</t>
  </si>
  <si>
    <t>Hod na cíl</t>
  </si>
  <si>
    <t>Sluka</t>
  </si>
  <si>
    <t xml:space="preserve"> </t>
  </si>
</sst>
</file>

<file path=xl/styles.xml><?xml version="1.0" encoding="utf-8"?>
<styleSheet xmlns="http://schemas.openxmlformats.org/spreadsheetml/2006/main">
  <numFmts count="2">
    <numFmt numFmtId="165" formatCode="hh\:mm\:ss"/>
    <numFmt numFmtId="166" formatCode="[h]:mm:ss;@"/>
  </numFmts>
  <fonts count="14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8" tint="0.39997558519241921"/>
        <bgColor rgb="FFCCCC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CCFFFF"/>
      </patternFill>
    </fill>
    <fill>
      <patternFill patternType="solid">
        <fgColor theme="6" tint="0.39997558519241921"/>
        <bgColor rgb="FFCCCC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CCFFFF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9" fillId="8" borderId="0" xfId="0" applyFont="1" applyFill="1" applyBorder="1" applyAlignment="1">
      <alignment horizontal="left" vertical="center"/>
    </xf>
    <xf numFmtId="0" fontId="9" fillId="8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1" fontId="12" fillId="3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0" xfId="0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vertical="center" textRotation="255"/>
    </xf>
    <xf numFmtId="1" fontId="12" fillId="4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" fontId="13" fillId="4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textRotation="255"/>
    </xf>
    <xf numFmtId="1" fontId="12" fillId="7" borderId="0" xfId="0" applyNumberFormat="1" applyFont="1" applyFill="1" applyBorder="1" applyAlignment="1">
      <alignment horizontal="center"/>
    </xf>
    <xf numFmtId="1" fontId="13" fillId="7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 vertical="center"/>
    </xf>
    <xf numFmtId="1" fontId="12" fillId="8" borderId="0" xfId="0" applyNumberFormat="1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1" fontId="12" fillId="10" borderId="0" xfId="0" applyNumberFormat="1" applyFont="1" applyFill="1" applyBorder="1" applyAlignment="1">
      <alignment horizontal="center"/>
    </xf>
    <xf numFmtId="1" fontId="13" fillId="10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9" fillId="4" borderId="0" xfId="0" applyFont="1" applyFill="1" applyBorder="1" applyAlignment="1">
      <alignment horizontal="left" vertical="center" textRotation="255"/>
    </xf>
    <xf numFmtId="0" fontId="13" fillId="4" borderId="0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2" fillId="6" borderId="0" xfId="0" applyFont="1" applyFill="1" applyBorder="1" applyAlignment="1">
      <alignment horizontal="left"/>
    </xf>
    <xf numFmtId="0" fontId="12" fillId="9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ont="1" applyFill="1" applyBorder="1"/>
    <xf numFmtId="1" fontId="8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1" fontId="10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" fontId="8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/>
    <xf numFmtId="166" fontId="0" fillId="0" borderId="0" xfId="0" applyNumberFormat="1" applyFill="1"/>
    <xf numFmtId="166" fontId="1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/>
    </xf>
    <xf numFmtId="0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 textRotation="255"/>
    </xf>
    <xf numFmtId="0" fontId="9" fillId="5" borderId="0" xfId="0" applyFont="1" applyFill="1" applyBorder="1" applyAlignment="1">
      <alignment horizontal="center" vertical="center" textRotation="255"/>
    </xf>
    <xf numFmtId="0" fontId="9" fillId="8" borderId="0" xfId="0" applyFont="1" applyFill="1" applyBorder="1" applyAlignment="1">
      <alignment horizontal="center" vertical="center" textRotation="255"/>
    </xf>
    <xf numFmtId="0" fontId="9" fillId="4" borderId="0" xfId="0" applyFont="1" applyFill="1" applyBorder="1" applyAlignment="1">
      <alignment horizontal="center" vertical="center" textRotation="255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68"/>
  <sheetViews>
    <sheetView tabSelected="1" topLeftCell="AH11" workbookViewId="0">
      <selection activeCell="AO11" sqref="AO1:AX1048576"/>
    </sheetView>
  </sheetViews>
  <sheetFormatPr defaultRowHeight="14.25"/>
  <cols>
    <col min="1" max="33" width="0" style="25" hidden="1" customWidth="1"/>
    <col min="34" max="36" width="9.140625" style="25"/>
    <col min="37" max="37" width="19.5703125" style="44" customWidth="1"/>
    <col min="38" max="38" width="4.7109375" style="44" customWidth="1"/>
    <col min="39" max="39" width="5.85546875" style="25" customWidth="1"/>
    <col min="40" max="40" width="3.7109375" style="50" customWidth="1"/>
    <col min="41" max="46" width="9.140625" style="25" hidden="1" customWidth="1"/>
    <col min="47" max="47" width="20.140625" style="44" hidden="1" customWidth="1"/>
    <col min="48" max="48" width="5.140625" style="25" hidden="1" customWidth="1"/>
    <col min="49" max="49" width="16.140625" style="44" hidden="1" customWidth="1"/>
    <col min="50" max="50" width="9.140625" style="25" hidden="1" customWidth="1"/>
    <col min="51" max="16384" width="9.140625" style="25"/>
  </cols>
  <sheetData>
    <row r="1" spans="1:50" ht="45" hidden="1" customHeight="1">
      <c r="A1" s="107"/>
      <c r="B1" s="107"/>
      <c r="C1" s="6"/>
      <c r="D1" s="23"/>
      <c r="E1" s="5"/>
      <c r="F1" s="5"/>
      <c r="G1" s="5"/>
      <c r="H1" s="4"/>
      <c r="I1" s="5"/>
      <c r="J1" s="5"/>
      <c r="K1" s="5"/>
      <c r="L1" s="5"/>
      <c r="M1" s="5"/>
      <c r="N1" s="24"/>
      <c r="O1" s="5"/>
      <c r="P1" s="5"/>
    </row>
    <row r="2" spans="1:50" ht="15" hidden="1" customHeight="1">
      <c r="A2" s="107"/>
      <c r="B2" s="107"/>
      <c r="C2" s="5"/>
      <c r="D2" s="23"/>
      <c r="E2" s="5"/>
      <c r="F2" s="5"/>
      <c r="G2" s="6"/>
      <c r="H2" s="6"/>
      <c r="I2" s="5"/>
      <c r="J2" s="5"/>
      <c r="K2" s="5"/>
      <c r="L2" s="24"/>
      <c r="M2" s="5"/>
      <c r="N2" s="24"/>
      <c r="O2" s="5"/>
      <c r="P2" s="5"/>
    </row>
    <row r="3" spans="1:50" ht="15" hidden="1">
      <c r="A3" s="107"/>
      <c r="B3" s="107"/>
      <c r="C3" s="5"/>
      <c r="D3" s="23"/>
      <c r="E3" s="5"/>
      <c r="F3" s="5"/>
      <c r="G3" s="6"/>
      <c r="H3" s="6"/>
      <c r="I3" s="5"/>
      <c r="J3" s="5"/>
      <c r="K3" s="5"/>
      <c r="L3" s="24"/>
      <c r="M3" s="5"/>
      <c r="N3" s="24"/>
      <c r="O3" s="5"/>
      <c r="P3" s="5"/>
    </row>
    <row r="4" spans="1:50" ht="15" hidden="1">
      <c r="A4" s="107"/>
      <c r="B4" s="107"/>
      <c r="C4" s="5"/>
      <c r="D4" s="23"/>
      <c r="E4" s="5"/>
      <c r="F4" s="5"/>
      <c r="G4" s="6"/>
      <c r="H4" s="6"/>
      <c r="I4" s="5"/>
      <c r="J4" s="5"/>
      <c r="K4" s="5"/>
      <c r="L4" s="24"/>
      <c r="M4" s="5"/>
      <c r="N4" s="24"/>
      <c r="O4" s="5"/>
      <c r="P4" s="5"/>
    </row>
    <row r="5" spans="1:50" ht="15" hidden="1">
      <c r="A5" s="107"/>
      <c r="B5" s="107"/>
      <c r="C5" s="5"/>
      <c r="D5" s="23"/>
      <c r="E5" s="5"/>
      <c r="F5" s="5"/>
      <c r="G5" s="6"/>
      <c r="H5" s="6"/>
      <c r="I5" s="5"/>
      <c r="J5" s="5"/>
      <c r="K5" s="5"/>
      <c r="L5" s="24"/>
      <c r="M5" s="5"/>
      <c r="N5" s="24"/>
      <c r="O5" s="5"/>
      <c r="P5" s="5"/>
    </row>
    <row r="6" spans="1:50" ht="15" hidden="1">
      <c r="A6" s="107"/>
      <c r="B6" s="107"/>
      <c r="C6" s="5"/>
      <c r="D6" s="23"/>
      <c r="E6" s="5"/>
      <c r="F6" s="5"/>
      <c r="G6" s="6"/>
      <c r="H6" s="6"/>
      <c r="I6" s="5"/>
      <c r="J6" s="5"/>
      <c r="K6" s="5"/>
      <c r="L6" s="24"/>
      <c r="M6" s="5"/>
      <c r="N6" s="24"/>
      <c r="O6" s="5"/>
      <c r="P6" s="5"/>
    </row>
    <row r="7" spans="1:50" ht="15" hidden="1">
      <c r="A7" s="107"/>
      <c r="B7" s="107"/>
      <c r="C7" s="5"/>
      <c r="D7" s="23"/>
      <c r="E7" s="5"/>
      <c r="F7" s="5"/>
      <c r="G7" s="6"/>
      <c r="H7" s="6"/>
      <c r="I7" s="5"/>
      <c r="J7" s="5"/>
      <c r="K7" s="5"/>
      <c r="L7" s="24"/>
      <c r="M7" s="5"/>
      <c r="N7" s="24"/>
      <c r="O7" s="5"/>
      <c r="P7" s="5"/>
    </row>
    <row r="8" spans="1:50" ht="15" hidden="1">
      <c r="A8" s="107"/>
      <c r="B8" s="107"/>
      <c r="C8" s="5"/>
      <c r="D8" s="23"/>
      <c r="E8" s="5"/>
      <c r="F8" s="5"/>
      <c r="G8" s="6"/>
      <c r="H8" s="6"/>
      <c r="I8" s="5"/>
      <c r="J8" s="5"/>
      <c r="K8" s="5"/>
      <c r="L8" s="24"/>
      <c r="M8" s="5"/>
      <c r="N8" s="24"/>
      <c r="O8" s="5"/>
      <c r="P8" s="5"/>
    </row>
    <row r="9" spans="1:50" ht="15" hidden="1">
      <c r="A9" s="107"/>
      <c r="B9" s="107"/>
      <c r="C9" s="5"/>
      <c r="D9" s="23"/>
      <c r="E9" s="5"/>
      <c r="F9" s="5"/>
      <c r="G9" s="6"/>
      <c r="H9" s="6"/>
      <c r="I9" s="5"/>
      <c r="J9" s="5"/>
      <c r="K9" s="5"/>
      <c r="L9" s="24"/>
      <c r="M9" s="5"/>
      <c r="N9" s="24"/>
      <c r="O9" s="5"/>
      <c r="P9" s="5"/>
    </row>
    <row r="10" spans="1:50" ht="15" hidden="1">
      <c r="A10" s="107"/>
      <c r="B10" s="107"/>
      <c r="C10" s="8"/>
      <c r="D10" s="26"/>
      <c r="E10" s="8"/>
      <c r="F10" s="8"/>
      <c r="G10" s="7"/>
      <c r="H10" s="7"/>
      <c r="I10" s="8"/>
      <c r="J10" s="8"/>
      <c r="K10" s="8"/>
      <c r="L10" s="24"/>
      <c r="M10" s="8"/>
      <c r="N10" s="27"/>
      <c r="O10" s="8"/>
      <c r="P10" s="8"/>
    </row>
    <row r="11" spans="1:50" ht="15">
      <c r="A11" s="107"/>
      <c r="B11" s="107"/>
      <c r="C11" s="5"/>
      <c r="D11" s="23"/>
      <c r="E11" s="5"/>
      <c r="F11" s="5"/>
      <c r="G11" s="6"/>
      <c r="H11" s="6"/>
      <c r="I11" s="5"/>
      <c r="J11" s="5"/>
      <c r="K11" s="5"/>
      <c r="L11" s="24"/>
      <c r="M11" s="5"/>
      <c r="N11" s="24"/>
      <c r="O11" s="5"/>
      <c r="P11" s="5"/>
      <c r="AT11" s="25">
        <v>65</v>
      </c>
    </row>
    <row r="12" spans="1:50" ht="15" customHeight="1">
      <c r="A12" s="107"/>
      <c r="B12" s="107"/>
      <c r="C12" s="5"/>
      <c r="D12" s="23"/>
      <c r="E12" s="5"/>
      <c r="F12" s="5"/>
      <c r="G12" s="6"/>
      <c r="H12" s="6"/>
      <c r="I12" s="5"/>
      <c r="J12" s="5"/>
      <c r="K12" s="5"/>
      <c r="L12" s="24"/>
      <c r="M12" s="5"/>
      <c r="N12" s="24"/>
      <c r="O12" s="5"/>
      <c r="P12" s="5"/>
      <c r="AJ12" s="110" t="s">
        <v>67</v>
      </c>
      <c r="AK12" s="9" t="s">
        <v>7</v>
      </c>
      <c r="AL12" s="12"/>
      <c r="AM12" s="11" t="s">
        <v>8</v>
      </c>
      <c r="AN12" s="38"/>
      <c r="AO12" s="47"/>
      <c r="AP12" s="10"/>
      <c r="AQ12" s="11" t="s">
        <v>9</v>
      </c>
      <c r="AR12" s="11" t="s">
        <v>9</v>
      </c>
      <c r="AS12" s="11" t="s">
        <v>10</v>
      </c>
      <c r="AT12" s="11" t="s">
        <v>11</v>
      </c>
      <c r="AU12" s="12" t="s">
        <v>12</v>
      </c>
      <c r="AV12" s="29"/>
      <c r="AW12" s="12"/>
      <c r="AX12" s="47"/>
    </row>
    <row r="13" spans="1:50" ht="15">
      <c r="A13" s="107"/>
      <c r="B13" s="107"/>
      <c r="C13" s="5"/>
      <c r="D13" s="23"/>
      <c r="E13" s="5"/>
      <c r="F13" s="5"/>
      <c r="G13" s="6"/>
      <c r="H13" s="6"/>
      <c r="I13" s="5"/>
      <c r="J13" s="5"/>
      <c r="K13" s="5"/>
      <c r="L13" s="24"/>
      <c r="M13" s="5"/>
      <c r="N13" s="24"/>
      <c r="O13" s="5"/>
      <c r="P13" s="5"/>
      <c r="AJ13" s="110"/>
      <c r="AK13" s="12" t="str">
        <f t="shared" ref="AK13:AK26" si="0">IF(VLOOKUP(AM13,$AT$13:$AU$26,2,0)=AK12,VLOOKUP(AM13,$AV$13:$AW$26,2,0),VLOOKUP(AM13,$AT$13:$AU$26,2,0))</f>
        <v>Bury Lukasz</v>
      </c>
      <c r="AL13" s="12">
        <v>1</v>
      </c>
      <c r="AM13" s="11">
        <f t="shared" ref="AM13:AM26" si="1">SMALL($AT$13:$AT$26,AL13)</f>
        <v>21</v>
      </c>
      <c r="AN13" s="38"/>
      <c r="AO13" s="47"/>
      <c r="AP13" s="13">
        <f t="shared" ref="AP13:AP26" si="2">VLOOKUP(AU13,$AK$13:$AL$26,2,0)</f>
        <v>6</v>
      </c>
      <c r="AQ13" s="11">
        <v>1.1254442344045366</v>
      </c>
      <c r="AR13" s="11">
        <v>0.94262295081967218</v>
      </c>
      <c r="AS13" s="11">
        <v>2012</v>
      </c>
      <c r="AT13" s="29">
        <f>Vějíř!J4+'Zig Zag'!J4+'Hod do dálky'!J4+'Hod do dálky'!T4+'Skok z místa'!J4+Vytrvalost!J4+'Shuttle test'!J4+vzduchovka!J4+'Házení o zeď'!J4+'Hod na cíl'!J4</f>
        <v>65</v>
      </c>
      <c r="AU13" s="12" t="s">
        <v>14</v>
      </c>
      <c r="AV13" s="29">
        <f>AT26</f>
        <v>85</v>
      </c>
      <c r="AW13" s="12" t="s">
        <v>28</v>
      </c>
      <c r="AX13" s="47"/>
    </row>
    <row r="14" spans="1:50" ht="15">
      <c r="A14" s="107"/>
      <c r="B14" s="107"/>
      <c r="C14" s="5"/>
      <c r="D14" s="23"/>
      <c r="E14" s="5"/>
      <c r="F14" s="5"/>
      <c r="G14" s="6"/>
      <c r="H14" s="6"/>
      <c r="I14" s="5"/>
      <c r="J14" s="5"/>
      <c r="K14" s="5"/>
      <c r="L14" s="24"/>
      <c r="M14" s="5"/>
      <c r="N14" s="24"/>
      <c r="O14" s="5"/>
      <c r="P14" s="5"/>
      <c r="AJ14" s="110"/>
      <c r="AK14" s="12" t="str">
        <f t="shared" si="0"/>
        <v>Thomasová Nikola</v>
      </c>
      <c r="AL14" s="12">
        <v>2</v>
      </c>
      <c r="AM14" s="11">
        <f t="shared" si="1"/>
        <v>51</v>
      </c>
      <c r="AN14" s="38"/>
      <c r="AO14" s="47"/>
      <c r="AP14" s="13">
        <f t="shared" si="2"/>
        <v>8</v>
      </c>
      <c r="AQ14" s="11">
        <v>1.1254442344045366</v>
      </c>
      <c r="AR14" s="11">
        <v>0.94262295081967218</v>
      </c>
      <c r="AS14" s="11">
        <v>2012</v>
      </c>
      <c r="AT14" s="29">
        <f>Vějíř!J5+'Zig Zag'!J5+'Hod do dálky'!J5+'Hod do dálky'!T5+'Skok z místa'!J5+Vytrvalost!J5+'Shuttle test'!J5+vzduchovka!J5+'Házení o zeď'!J5+'Hod na cíl'!J5</f>
        <v>84</v>
      </c>
      <c r="AU14" s="12" t="s">
        <v>32</v>
      </c>
      <c r="AV14" s="29">
        <f>AT25</f>
        <v>84</v>
      </c>
      <c r="AW14" s="12" t="s">
        <v>29</v>
      </c>
      <c r="AX14" s="47"/>
    </row>
    <row r="15" spans="1:50" ht="15">
      <c r="A15" s="107"/>
      <c r="B15" s="107"/>
      <c r="C15" s="5"/>
      <c r="D15" s="23"/>
      <c r="E15" s="5"/>
      <c r="F15" s="5"/>
      <c r="G15" s="6"/>
      <c r="H15" s="6"/>
      <c r="I15" s="5"/>
      <c r="J15" s="5"/>
      <c r="K15" s="5"/>
      <c r="L15" s="24"/>
      <c r="M15" s="5"/>
      <c r="N15" s="24"/>
      <c r="O15" s="5"/>
      <c r="P15" s="5"/>
      <c r="AJ15" s="110"/>
      <c r="AK15" s="12" t="str">
        <f>IF(VLOOKUP(AM16,$AT$13:$AU$26,2,0)=AK16,VLOOKUP(AM16,$AV$13:$AW$26,2,0),VLOOKUP(AM16,$AT$13:$AU$26,2,0))</f>
        <v>Zajac Michal</v>
      </c>
      <c r="AL15" s="12">
        <v>3</v>
      </c>
      <c r="AM15" s="11">
        <f t="shared" si="1"/>
        <v>57</v>
      </c>
      <c r="AN15" s="38"/>
      <c r="AO15" s="47"/>
      <c r="AP15" s="13">
        <f t="shared" si="2"/>
        <v>14</v>
      </c>
      <c r="AQ15" s="11">
        <v>1.1254442344045366</v>
      </c>
      <c r="AR15" s="11">
        <v>0.94262295081967218</v>
      </c>
      <c r="AS15" s="11">
        <v>2012</v>
      </c>
      <c r="AT15" s="29">
        <f>Vějíř!J6+'Zig Zag'!J6+'Hod do dálky'!J6+'Hod do dálky'!T6+'Skok z místa'!J6+Vytrvalost!J6+'Shuttle test'!J6+vzduchovka!J6+'Házení o zeď'!J6+'Hod na cíl'!J6</f>
        <v>109</v>
      </c>
      <c r="AU15" s="12" t="s">
        <v>13</v>
      </c>
      <c r="AV15" s="29">
        <f>AT24</f>
        <v>85</v>
      </c>
      <c r="AW15" s="12" t="s">
        <v>27</v>
      </c>
      <c r="AX15" s="47"/>
    </row>
    <row r="16" spans="1:50" ht="15">
      <c r="A16" s="107"/>
      <c r="B16" s="107"/>
      <c r="C16" s="5"/>
      <c r="D16" s="23"/>
      <c r="E16" s="5"/>
      <c r="F16" s="5"/>
      <c r="G16" s="6"/>
      <c r="H16" s="6"/>
      <c r="I16" s="5"/>
      <c r="J16" s="5"/>
      <c r="K16" s="5"/>
      <c r="L16" s="24"/>
      <c r="M16" s="5"/>
      <c r="N16" s="24"/>
      <c r="O16" s="5"/>
      <c r="P16" s="5"/>
      <c r="AJ16" s="110"/>
      <c r="AK16" s="12" t="str">
        <f>IF(VLOOKUP(AM15,$AT$13:$AU$26,2,0)=AK14,VLOOKUP(AM15,$AV$13:$AW$26,2,0),VLOOKUP(AM15,$AT$13:$AU$26,2,0))</f>
        <v>Gelnarová Lucka</v>
      </c>
      <c r="AL16" s="12">
        <v>4</v>
      </c>
      <c r="AM16" s="11">
        <f t="shared" si="1"/>
        <v>57</v>
      </c>
      <c r="AN16" s="38"/>
      <c r="AO16" s="47"/>
      <c r="AP16" s="13">
        <f t="shared" si="2"/>
        <v>7</v>
      </c>
      <c r="AQ16" s="11">
        <v>1.1254442344045366</v>
      </c>
      <c r="AR16" s="11">
        <v>0.94262295081967218</v>
      </c>
      <c r="AS16" s="11">
        <v>2012</v>
      </c>
      <c r="AT16" s="29">
        <f>Vějíř!J7+'Zig Zag'!J7+'Hod do dálky'!J7+'Hod do dálky'!T7+'Skok z místa'!J7+Vytrvalost!J7+'Shuttle test'!J7+vzduchovka!J7+'Házení o zeď'!J7+'Hod na cíl'!J7</f>
        <v>82</v>
      </c>
      <c r="AU16" s="12" t="s">
        <v>15</v>
      </c>
      <c r="AV16" s="29">
        <f>AT23</f>
        <v>21</v>
      </c>
      <c r="AW16" s="12" t="s">
        <v>26</v>
      </c>
      <c r="AX16" s="47"/>
    </row>
    <row r="17" spans="1:51" ht="15">
      <c r="A17" s="107"/>
      <c r="B17" s="107"/>
      <c r="C17" s="5"/>
      <c r="D17" s="23"/>
      <c r="E17" s="5"/>
      <c r="F17" s="5"/>
      <c r="G17" s="6"/>
      <c r="H17" s="6"/>
      <c r="I17" s="5"/>
      <c r="J17" s="5"/>
      <c r="K17" s="5"/>
      <c r="L17" s="24"/>
      <c r="M17" s="5"/>
      <c r="N17" s="24"/>
      <c r="O17" s="5"/>
      <c r="P17" s="5"/>
      <c r="AJ17" s="110"/>
      <c r="AK17" s="12" t="str">
        <f>IF(VLOOKUP(AM17,$AT$13:$AU$26,2,0)=AK15,VLOOKUP(AM17,$AV$13:$AW$26,2,0),VLOOKUP(AM17,$AT$13:$AU$26,2,0))</f>
        <v>Lazecká Anička</v>
      </c>
      <c r="AL17" s="12">
        <v>5</v>
      </c>
      <c r="AM17" s="11">
        <f t="shared" si="1"/>
        <v>60</v>
      </c>
      <c r="AN17" s="38"/>
      <c r="AO17" s="47"/>
      <c r="AP17" s="13">
        <f t="shared" si="2"/>
        <v>2</v>
      </c>
      <c r="AQ17" s="11">
        <v>1.2004536862003778</v>
      </c>
      <c r="AR17" s="30">
        <v>0.91269841269841279</v>
      </c>
      <c r="AS17" s="11">
        <v>2012</v>
      </c>
      <c r="AT17" s="29">
        <f>Vějíř!J8+'Zig Zag'!J8+'Hod do dálky'!J8+'Hod do dálky'!T8+'Skok z místa'!J8+Vytrvalost!J8+'Shuttle test'!J8+vzduchovka!J8+'Házení o zeď'!J8+'Hod na cíl'!J8</f>
        <v>51</v>
      </c>
      <c r="AU17" s="12" t="s">
        <v>23</v>
      </c>
      <c r="AV17" s="29">
        <f>AT22</f>
        <v>57</v>
      </c>
      <c r="AW17" s="12" t="s">
        <v>16</v>
      </c>
      <c r="AX17" s="47"/>
    </row>
    <row r="18" spans="1:51" ht="15">
      <c r="A18" s="107"/>
      <c r="B18" s="107"/>
      <c r="C18" s="5"/>
      <c r="D18" s="23"/>
      <c r="E18" s="5"/>
      <c r="F18" s="5"/>
      <c r="G18" s="6"/>
      <c r="H18" s="6"/>
      <c r="I18" s="5"/>
      <c r="J18" s="5"/>
      <c r="K18" s="5"/>
      <c r="L18" s="24"/>
      <c r="M18" s="5"/>
      <c r="N18" s="24"/>
      <c r="O18" s="5"/>
      <c r="P18" s="5"/>
      <c r="AJ18" s="110"/>
      <c r="AK18" s="12" t="str">
        <f t="shared" si="0"/>
        <v>Výtisk Josef</v>
      </c>
      <c r="AL18" s="12">
        <v>6</v>
      </c>
      <c r="AM18" s="11">
        <f t="shared" si="1"/>
        <v>65</v>
      </c>
      <c r="AN18" s="38"/>
      <c r="AO18" s="47"/>
      <c r="AP18" s="13">
        <f t="shared" si="2"/>
        <v>5</v>
      </c>
      <c r="AQ18" s="11">
        <v>1.2004536862003778</v>
      </c>
      <c r="AR18" s="30">
        <v>0.91269841269841279</v>
      </c>
      <c r="AS18" s="11">
        <v>2012</v>
      </c>
      <c r="AT18" s="29">
        <f>Vějíř!J9+'Zig Zag'!J9+'Hod do dálky'!J9+'Hod do dálky'!T9+'Skok z místa'!J9+Vytrvalost!J9+'Shuttle test'!J9+vzduchovka!J9+'Házení o zeď'!J9+'Hod na cíl'!J9</f>
        <v>60</v>
      </c>
      <c r="AU18" s="12" t="s">
        <v>31</v>
      </c>
      <c r="AV18" s="29">
        <f>AT21</f>
        <v>57</v>
      </c>
      <c r="AW18" s="46" t="s">
        <v>25</v>
      </c>
      <c r="AX18" s="47"/>
    </row>
    <row r="19" spans="1:51" ht="15">
      <c r="AJ19" s="110"/>
      <c r="AK19" s="12" t="str">
        <f t="shared" si="0"/>
        <v>Opat Matěj</v>
      </c>
      <c r="AL19" s="12">
        <v>7</v>
      </c>
      <c r="AM19" s="11">
        <f t="shared" si="1"/>
        <v>82</v>
      </c>
      <c r="AN19" s="38"/>
      <c r="AO19" s="47"/>
      <c r="AP19" s="13">
        <f t="shared" si="2"/>
        <v>13</v>
      </c>
      <c r="AQ19" s="11">
        <v>1.2004536862003778</v>
      </c>
      <c r="AR19" s="30">
        <v>0.91269841269841279</v>
      </c>
      <c r="AS19" s="11">
        <v>2012</v>
      </c>
      <c r="AT19" s="29">
        <f>Vějíř!J10+'Zig Zag'!J10+'Hod do dálky'!J10+'Hod do dálky'!T10+'Skok z místa'!J10+Vytrvalost!J10+'Shuttle test'!J10+vzduchovka!J10+'Házení o zeď'!J10+'Hod na cíl'!J10</f>
        <v>105</v>
      </c>
      <c r="AU19" s="12" t="s">
        <v>30</v>
      </c>
      <c r="AV19" s="29">
        <f>AT20</f>
        <v>91</v>
      </c>
      <c r="AW19" s="12" t="s">
        <v>24</v>
      </c>
      <c r="AX19" s="47"/>
    </row>
    <row r="20" spans="1:51" ht="15">
      <c r="AJ20" s="110"/>
      <c r="AK20" s="12" t="str">
        <f t="shared" si="0"/>
        <v>Strakoš Ondřej</v>
      </c>
      <c r="AL20" s="12">
        <v>8</v>
      </c>
      <c r="AM20" s="11">
        <f t="shared" si="1"/>
        <v>84</v>
      </c>
      <c r="AN20" s="38"/>
      <c r="AO20" s="47"/>
      <c r="AP20" s="13">
        <f t="shared" si="2"/>
        <v>12</v>
      </c>
      <c r="AQ20" s="11">
        <v>1</v>
      </c>
      <c r="AR20" s="11">
        <v>1</v>
      </c>
      <c r="AS20" s="11">
        <v>2011</v>
      </c>
      <c r="AT20" s="29">
        <f>Vějíř!J11+'Zig Zag'!J11+'Hod do dálky'!J11+'Hod do dálky'!T11+'Skok z místa'!J11+Vytrvalost!J11+'Shuttle test'!J11+vzduchovka!J11+'Házení o zeď'!J11+'Hod na cíl'!J11</f>
        <v>91</v>
      </c>
      <c r="AU20" s="12" t="s">
        <v>24</v>
      </c>
      <c r="AV20" s="29">
        <f>AT19</f>
        <v>105</v>
      </c>
      <c r="AW20" s="12" t="s">
        <v>30</v>
      </c>
      <c r="AX20" s="47"/>
    </row>
    <row r="21" spans="1:51" ht="15">
      <c r="AJ21" s="110"/>
      <c r="AK21" s="12" t="str">
        <f t="shared" si="0"/>
        <v>Hoření Dušan</v>
      </c>
      <c r="AL21" s="46">
        <v>8</v>
      </c>
      <c r="AM21" s="11">
        <f t="shared" si="1"/>
        <v>84</v>
      </c>
      <c r="AN21" s="51"/>
      <c r="AO21" s="47"/>
      <c r="AP21" s="13">
        <f t="shared" si="2"/>
        <v>4</v>
      </c>
      <c r="AQ21" s="14">
        <v>1.1254442344045366</v>
      </c>
      <c r="AR21" s="14">
        <v>0.94262295081967218</v>
      </c>
      <c r="AS21" s="14">
        <v>2011</v>
      </c>
      <c r="AT21" s="29">
        <f>Vějíř!J12+'Zig Zag'!J12+'Hod do dálky'!J12+'Hod do dálky'!T12+'Skok z místa'!J12+Vytrvalost!J12+'Shuttle test'!J12+vzduchovka!J12+'Házení o zeď'!J12+'Hod na cíl'!J12</f>
        <v>57</v>
      </c>
      <c r="AU21" s="46" t="s">
        <v>25</v>
      </c>
      <c r="AV21" s="31">
        <f>AT18</f>
        <v>60</v>
      </c>
      <c r="AW21" s="12" t="s">
        <v>31</v>
      </c>
      <c r="AX21" s="47"/>
      <c r="AY21" s="83"/>
    </row>
    <row r="22" spans="1:51" ht="15">
      <c r="AJ22" s="110"/>
      <c r="AK22" s="12" t="str">
        <f t="shared" si="0"/>
        <v>Borková Zita</v>
      </c>
      <c r="AL22" s="12">
        <v>10</v>
      </c>
      <c r="AM22" s="11">
        <f t="shared" si="1"/>
        <v>85</v>
      </c>
      <c r="AN22" s="38"/>
      <c r="AO22" s="47"/>
      <c r="AP22" s="13">
        <f t="shared" si="2"/>
        <v>3</v>
      </c>
      <c r="AQ22" s="11">
        <v>1</v>
      </c>
      <c r="AR22" s="11">
        <v>1</v>
      </c>
      <c r="AS22" s="11">
        <v>2011</v>
      </c>
      <c r="AT22" s="29">
        <f>Vějíř!J13+'Zig Zag'!J13+'Hod do dálky'!J13+'Hod do dálky'!T13+'Skok z místa'!J13+Vytrvalost!J13+'Shuttle test'!J13+vzduchovka!J13+'Házení o zeď'!J13+'Hod na cíl'!J13</f>
        <v>57</v>
      </c>
      <c r="AU22" s="12" t="s">
        <v>16</v>
      </c>
      <c r="AV22" s="29">
        <f>AT17</f>
        <v>51</v>
      </c>
      <c r="AW22" s="12" t="s">
        <v>23</v>
      </c>
      <c r="AX22" s="47"/>
      <c r="AY22" s="83"/>
    </row>
    <row r="23" spans="1:51" ht="15">
      <c r="AJ23" s="110"/>
      <c r="AK23" s="12" t="str">
        <f t="shared" si="0"/>
        <v>Kabešová Lucie</v>
      </c>
      <c r="AL23" s="12">
        <v>10</v>
      </c>
      <c r="AM23" s="11">
        <f t="shared" si="1"/>
        <v>85</v>
      </c>
      <c r="AN23" s="38"/>
      <c r="AO23" s="47"/>
      <c r="AP23" s="13">
        <f t="shared" si="2"/>
        <v>1</v>
      </c>
      <c r="AQ23" s="11">
        <v>1</v>
      </c>
      <c r="AR23" s="11">
        <v>1</v>
      </c>
      <c r="AS23" s="11">
        <v>2011</v>
      </c>
      <c r="AT23" s="29">
        <f>Vějíř!J14+'Zig Zag'!J14+'Hod do dálky'!J14+'Hod do dálky'!T14+'Skok z místa'!J14+Vytrvalost!J14+'Shuttle test'!J14+vzduchovka!J14+'Házení o zeď'!J14+'Hod na cíl'!J14</f>
        <v>21</v>
      </c>
      <c r="AU23" s="12" t="s">
        <v>26</v>
      </c>
      <c r="AV23" s="29">
        <f>AT16</f>
        <v>82</v>
      </c>
      <c r="AW23" s="12" t="s">
        <v>15</v>
      </c>
      <c r="AX23" s="47"/>
    </row>
    <row r="24" spans="1:51" ht="15">
      <c r="AJ24" s="110"/>
      <c r="AK24" s="12" t="str">
        <f t="shared" si="0"/>
        <v>Kubina Adam</v>
      </c>
      <c r="AL24" s="12">
        <v>12</v>
      </c>
      <c r="AM24" s="11">
        <f t="shared" si="1"/>
        <v>91</v>
      </c>
      <c r="AN24" s="38"/>
      <c r="AO24" s="47"/>
      <c r="AP24" s="13">
        <f t="shared" si="2"/>
        <v>10</v>
      </c>
      <c r="AQ24" s="11">
        <v>1</v>
      </c>
      <c r="AR24" s="11">
        <v>1</v>
      </c>
      <c r="AS24" s="11">
        <v>2011</v>
      </c>
      <c r="AT24" s="29">
        <f>Vějíř!J15+'Zig Zag'!J15+'Hod do dálky'!J15+'Hod do dálky'!T15+'Skok z místa'!J15+Vytrvalost!J15+'Shuttle test'!J15+vzduchovka!J15+'Házení o zeď'!J15+'Hod na cíl'!J15</f>
        <v>85</v>
      </c>
      <c r="AU24" s="12" t="s">
        <v>27</v>
      </c>
      <c r="AV24" s="29">
        <f>AT15</f>
        <v>109</v>
      </c>
      <c r="AW24" s="12" t="s">
        <v>13</v>
      </c>
      <c r="AX24" s="47"/>
    </row>
    <row r="25" spans="1:51" ht="15">
      <c r="AJ25" s="110"/>
      <c r="AK25" s="12" t="str">
        <f>IF(VLOOKUP(AM25,$AT$13:$AU$26,2,0)=AK24,VLOOKUP(AM25,$AV$13:$AW$26,2,0),VLOOKUP(AM25,$AT$13:$AU$26,2,0))</f>
        <v>Ševčíková Anička</v>
      </c>
      <c r="AL25" s="12">
        <v>13</v>
      </c>
      <c r="AM25" s="11">
        <f t="shared" si="1"/>
        <v>105</v>
      </c>
      <c r="AN25" s="38"/>
      <c r="AO25" s="47"/>
      <c r="AP25" s="13">
        <f t="shared" si="2"/>
        <v>8</v>
      </c>
      <c r="AQ25" s="11">
        <v>1</v>
      </c>
      <c r="AR25" s="11">
        <v>1</v>
      </c>
      <c r="AS25" s="11">
        <v>2011</v>
      </c>
      <c r="AT25" s="29">
        <f>Vějíř!J16+'Zig Zag'!J16+'Hod do dálky'!J16+'Hod do dálky'!T16+'Skok z místa'!J16+Vytrvalost!J16+'Shuttle test'!J16+vzduchovka!J16+'Házení o zeď'!J16+'Hod na cíl'!J16</f>
        <v>84</v>
      </c>
      <c r="AU25" s="12" t="s">
        <v>29</v>
      </c>
      <c r="AV25" s="29">
        <f>AT14</f>
        <v>84</v>
      </c>
      <c r="AW25" s="12" t="s">
        <v>32</v>
      </c>
      <c r="AX25" s="47"/>
    </row>
    <row r="26" spans="1:51" ht="15">
      <c r="AJ26" s="110"/>
      <c r="AK26" s="12" t="str">
        <f t="shared" si="0"/>
        <v>Priesol Jirka</v>
      </c>
      <c r="AL26" s="12">
        <v>14</v>
      </c>
      <c r="AM26" s="11">
        <f t="shared" si="1"/>
        <v>109</v>
      </c>
      <c r="AN26" s="38"/>
      <c r="AO26" s="47"/>
      <c r="AP26" s="13">
        <f t="shared" si="2"/>
        <v>10</v>
      </c>
      <c r="AQ26" s="11">
        <v>1.1254442344045366</v>
      </c>
      <c r="AR26" s="14">
        <v>0.94262295081967218</v>
      </c>
      <c r="AS26" s="11">
        <v>2011</v>
      </c>
      <c r="AT26" s="29">
        <f>Vějíř!J17+'Zig Zag'!J17+'Hod do dálky'!J17+'Hod do dálky'!T17+'Skok z místa'!J17+Vytrvalost!J17+'Shuttle test'!J17+vzduchovka!J17+'Házení o zeď'!J17+'Hod na cíl'!J17</f>
        <v>85</v>
      </c>
      <c r="AU26" s="12" t="s">
        <v>28</v>
      </c>
      <c r="AV26" s="29">
        <f>AT13</f>
        <v>65</v>
      </c>
      <c r="AW26" s="12" t="s">
        <v>14</v>
      </c>
      <c r="AX26" s="47"/>
    </row>
    <row r="27" spans="1:51" ht="15" hidden="1" customHeight="1">
      <c r="AJ27" s="28"/>
      <c r="AK27" s="45"/>
      <c r="AL27" s="12"/>
      <c r="AM27" s="11"/>
      <c r="AN27" s="38"/>
      <c r="AO27" s="11"/>
      <c r="AP27" s="13"/>
      <c r="AQ27" s="11"/>
      <c r="AR27" s="11"/>
      <c r="AS27" s="11"/>
      <c r="AT27" s="29">
        <f>Vějíř!J18+'Zig Zag'!J18+'Hod do dálky'!J18+'Hod do dálky'!T18+'Shuttle test'!J18+'Skok z místa'!J18+'Házení o zeď'!J18+Vytrvalost!J18+vzduchovka!F18</f>
        <v>0</v>
      </c>
      <c r="AU27" s="12"/>
      <c r="AV27" s="29"/>
      <c r="AW27" s="12"/>
      <c r="AX27" s="11"/>
    </row>
    <row r="28" spans="1:51" ht="15" hidden="1" customHeight="1">
      <c r="AJ28" s="28"/>
      <c r="AK28" s="45"/>
      <c r="AL28" s="12"/>
      <c r="AM28" s="11"/>
      <c r="AN28" s="38"/>
      <c r="AO28" s="11"/>
      <c r="AP28" s="13"/>
      <c r="AQ28" s="11"/>
      <c r="AR28" s="11"/>
      <c r="AS28" s="11"/>
      <c r="AT28" s="29">
        <f>Vějíř!J19+'Zig Zag'!J19+'Hod do dálky'!J19+'Hod do dálky'!T19+'Shuttle test'!J19+'Skok z místa'!J19+'Házení o zeď'!J19+Vytrvalost!J19+vzduchovka!F19</f>
        <v>0</v>
      </c>
      <c r="AU28" s="12"/>
      <c r="AV28" s="29"/>
      <c r="AW28" s="12"/>
      <c r="AX28" s="11"/>
    </row>
    <row r="29" spans="1:51" ht="15" hidden="1" customHeight="1">
      <c r="AJ29" s="28"/>
      <c r="AK29" s="45"/>
      <c r="AL29" s="12"/>
      <c r="AM29" s="11"/>
      <c r="AN29" s="38"/>
      <c r="AO29" s="11"/>
      <c r="AP29" s="13"/>
      <c r="AQ29" s="11"/>
      <c r="AR29" s="11"/>
      <c r="AS29" s="11"/>
      <c r="AT29" s="29">
        <f>Vějíř!J20+'Zig Zag'!J20+'Hod do dálky'!J20+'Hod do dálky'!T20+'Shuttle test'!J20+'Skok z místa'!J20+'Házení o zeď'!J20+Vytrvalost!J20+vzduchovka!F20</f>
        <v>0</v>
      </c>
      <c r="AU29" s="12"/>
      <c r="AV29" s="29"/>
      <c r="AW29" s="12"/>
      <c r="AX29" s="11"/>
    </row>
    <row r="31" spans="1:51">
      <c r="AT31" s="25">
        <v>45</v>
      </c>
    </row>
    <row r="32" spans="1:51" ht="15" customHeight="1">
      <c r="AJ32" s="108" t="s">
        <v>69</v>
      </c>
      <c r="AK32" s="15" t="s">
        <v>7</v>
      </c>
      <c r="AL32" s="18"/>
      <c r="AM32" s="17" t="s">
        <v>8</v>
      </c>
      <c r="AN32" s="38"/>
      <c r="AO32" s="17"/>
      <c r="AP32" s="16"/>
      <c r="AQ32" s="17" t="s">
        <v>9</v>
      </c>
      <c r="AR32" s="17" t="s">
        <v>9</v>
      </c>
      <c r="AS32" s="17" t="s">
        <v>10</v>
      </c>
      <c r="AT32" s="17" t="s">
        <v>11</v>
      </c>
      <c r="AU32" s="18" t="s">
        <v>12</v>
      </c>
      <c r="AV32" s="33"/>
      <c r="AW32" s="18"/>
      <c r="AX32" s="34"/>
    </row>
    <row r="33" spans="35:50" ht="15">
      <c r="AI33" s="35"/>
      <c r="AJ33" s="108"/>
      <c r="AK33" s="18" t="str">
        <f>IF(VLOOKUP(AM33,$AT$33:$AU$46,2,0)=AK32,VLOOKUP(AM33,$AV$33:$AW$46,2,0),VLOOKUP(AM33,$AT$33:$AU$46,2,0))</f>
        <v>Výtisk Antonín</v>
      </c>
      <c r="AL33" s="18">
        <v>1</v>
      </c>
      <c r="AM33" s="17">
        <f>SMALL($AT$33:$AT$46,AL33)</f>
        <v>43</v>
      </c>
      <c r="AN33" s="38"/>
      <c r="AO33" s="17"/>
      <c r="AP33" s="16">
        <f>VLOOKUP(AU33,$AK$33:$AL$46,2,0)</f>
        <v>2</v>
      </c>
      <c r="AQ33" s="17">
        <v>0.92307692307692324</v>
      </c>
      <c r="AR33" s="17">
        <v>1.1736111111111105</v>
      </c>
      <c r="AS33" s="34">
        <v>2010</v>
      </c>
      <c r="AT33" s="36">
        <f>Vějíř!J24+'Zig Zag'!J24+'Hod do dálky'!J24+'Hod do dálky'!T24+'Skok z místa'!J24+Vytrvalost!J24+'Shuttle test'!J24+'Házení o zeď'!J24+vzduchovka!J24+'Hod na cíl'!J24</f>
        <v>45</v>
      </c>
      <c r="AU33" s="48" t="s">
        <v>33</v>
      </c>
      <c r="AV33" s="36">
        <f>AT46</f>
        <v>81</v>
      </c>
      <c r="AW33" s="48" t="s">
        <v>42</v>
      </c>
      <c r="AX33" s="34"/>
    </row>
    <row r="34" spans="35:50" ht="15">
      <c r="AI34" s="35"/>
      <c r="AJ34" s="108"/>
      <c r="AK34" s="18" t="str">
        <f t="shared" ref="AK34:AK45" si="3">IF(VLOOKUP(AM34,$AT$33:$AU$46,2,0)=AK33,VLOOKUP(AM34,$AV$33:$AW$46,2,0),VLOOKUP(AM34,$AT$33:$AU$46,2,0))</f>
        <v>Přikrylová Kristýnka</v>
      </c>
      <c r="AL34" s="18">
        <v>2</v>
      </c>
      <c r="AM34" s="17">
        <f t="shared" ref="AM34:AM46" si="4">SMALL($AT$33:$AT$46,AL34)</f>
        <v>45</v>
      </c>
      <c r="AN34" s="38"/>
      <c r="AO34" s="32"/>
      <c r="AP34" s="16">
        <f t="shared" ref="AP34:AP46" si="5">VLOOKUP(AU34,$AK$33:$AL$46,2,0)</f>
        <v>6</v>
      </c>
      <c r="AQ34" s="17">
        <v>0.92307692307692324</v>
      </c>
      <c r="AR34" s="17">
        <v>1.1736111111111105</v>
      </c>
      <c r="AS34" s="34">
        <v>2010</v>
      </c>
      <c r="AT34" s="36">
        <f>Vějíř!J25+'Zig Zag'!J25+'Hod do dálky'!J25+'Hod do dálky'!T25+'Skok z místa'!J25+Vytrvalost!J25+'Shuttle test'!J25+'Házení o zeď'!J25+vzduchovka!J25+'Hod na cíl'!J25</f>
        <v>74</v>
      </c>
      <c r="AU34" s="48" t="s">
        <v>17</v>
      </c>
      <c r="AV34" s="36">
        <f>AT45</f>
        <v>75</v>
      </c>
      <c r="AW34" s="48" t="s">
        <v>41</v>
      </c>
      <c r="AX34" s="34"/>
    </row>
    <row r="35" spans="35:50" ht="15">
      <c r="AI35" s="35"/>
      <c r="AJ35" s="108"/>
      <c r="AK35" s="18" t="str">
        <f t="shared" si="3"/>
        <v>Thomasová Dora</v>
      </c>
      <c r="AL35" s="18">
        <v>3</v>
      </c>
      <c r="AM35" s="17">
        <f t="shared" si="4"/>
        <v>59</v>
      </c>
      <c r="AN35" s="38"/>
      <c r="AO35" s="32"/>
      <c r="AP35" s="16">
        <f t="shared" si="5"/>
        <v>5</v>
      </c>
      <c r="AQ35" s="17">
        <v>0.92307692307692324</v>
      </c>
      <c r="AR35" s="17">
        <v>1.1736111111111105</v>
      </c>
      <c r="AS35" s="34">
        <v>2010</v>
      </c>
      <c r="AT35" s="36">
        <f>Vějíř!J26+'Zig Zag'!J26+'Hod do dálky'!J26+'Hod do dálky'!T26+'Skok z místa'!J26+Vytrvalost!J26+'Shuttle test'!J26+'Házení o zeď'!J26+vzduchovka!J26+'Hod na cíl'!J26</f>
        <v>72</v>
      </c>
      <c r="AU35" s="48" t="s">
        <v>34</v>
      </c>
      <c r="AV35" s="36">
        <f>AT44</f>
        <v>91</v>
      </c>
      <c r="AW35" s="48" t="s">
        <v>19</v>
      </c>
      <c r="AX35" s="34"/>
    </row>
    <row r="36" spans="35:50" ht="15">
      <c r="AI36" s="35"/>
      <c r="AJ36" s="108"/>
      <c r="AK36" s="18" t="str">
        <f t="shared" si="3"/>
        <v>Lasáková Lucka</v>
      </c>
      <c r="AL36" s="18">
        <v>4</v>
      </c>
      <c r="AM36" s="17">
        <f t="shared" si="4"/>
        <v>69</v>
      </c>
      <c r="AN36" s="38"/>
      <c r="AO36" s="32"/>
      <c r="AP36" s="16">
        <f t="shared" si="5"/>
        <v>3</v>
      </c>
      <c r="AQ36" s="17">
        <v>0.92307692307692324</v>
      </c>
      <c r="AR36" s="17">
        <v>1.1736111111111105</v>
      </c>
      <c r="AS36" s="34">
        <v>2010</v>
      </c>
      <c r="AT36" s="36">
        <f>Vějíř!J27+'Zig Zag'!J27+'Hod do dálky'!J27+'Hod do dálky'!T27+'Skok z místa'!J27+Vytrvalost!J27+'Shuttle test'!J27+'Házení o zeď'!J27+vzduchovka!J27+'Hod na cíl'!J27</f>
        <v>59</v>
      </c>
      <c r="AU36" s="48" t="s">
        <v>35</v>
      </c>
      <c r="AV36" s="36">
        <f>AT43</f>
        <v>108</v>
      </c>
      <c r="AW36" s="48" t="s">
        <v>22</v>
      </c>
      <c r="AX36" s="34"/>
    </row>
    <row r="37" spans="35:50" ht="15">
      <c r="AI37" s="35"/>
      <c r="AJ37" s="108"/>
      <c r="AK37" s="18" t="str">
        <f t="shared" si="3"/>
        <v>Havrlantová Julie</v>
      </c>
      <c r="AL37" s="18">
        <v>5</v>
      </c>
      <c r="AM37" s="17">
        <f t="shared" si="4"/>
        <v>72</v>
      </c>
      <c r="AN37" s="38"/>
      <c r="AO37" s="32"/>
      <c r="AP37" s="16">
        <f t="shared" si="5"/>
        <v>4</v>
      </c>
      <c r="AQ37" s="17">
        <v>0.92307692307692324</v>
      </c>
      <c r="AR37" s="17">
        <v>1.1736111111111105</v>
      </c>
      <c r="AS37" s="34">
        <v>2010</v>
      </c>
      <c r="AT37" s="36">
        <f>Vějíř!J28+'Zig Zag'!J28+'Hod do dálky'!J28+'Hod do dálky'!T28+'Skok z místa'!J28+Vytrvalost!J28+'Shuttle test'!J28+'Házení o zeď'!J28+vzduchovka!J28+'Hod na cíl'!J28</f>
        <v>69</v>
      </c>
      <c r="AU37" s="48" t="s">
        <v>36</v>
      </c>
      <c r="AV37" s="36">
        <f>AT42</f>
        <v>82</v>
      </c>
      <c r="AW37" s="48" t="s">
        <v>40</v>
      </c>
      <c r="AX37" s="34"/>
    </row>
    <row r="38" spans="35:50" ht="15">
      <c r="AI38" s="35"/>
      <c r="AJ38" s="108"/>
      <c r="AK38" s="18" t="str">
        <f t="shared" si="3"/>
        <v>Drozdíková Viktorka</v>
      </c>
      <c r="AL38" s="18">
        <v>6</v>
      </c>
      <c r="AM38" s="17">
        <f t="shared" si="4"/>
        <v>74</v>
      </c>
      <c r="AN38" s="38"/>
      <c r="AO38" s="32"/>
      <c r="AP38" s="16">
        <f t="shared" si="5"/>
        <v>1</v>
      </c>
      <c r="AQ38" s="17">
        <v>0.95575221238938057</v>
      </c>
      <c r="AR38" s="17">
        <v>1.0947359396433469</v>
      </c>
      <c r="AS38" s="34">
        <v>2010</v>
      </c>
      <c r="AT38" s="36">
        <f>Vějíř!J29+'Zig Zag'!J29+'Hod do dálky'!J29+'Hod do dálky'!T29+'Skok z místa'!J29+Vytrvalost!J29+'Shuttle test'!J29+'Házení o zeď'!J29+vzduchovka!J29+'Hod na cíl'!J29</f>
        <v>43</v>
      </c>
      <c r="AU38" s="48" t="s">
        <v>37</v>
      </c>
      <c r="AV38" s="36">
        <f>AT41</f>
        <v>77</v>
      </c>
      <c r="AW38" s="48" t="s">
        <v>20</v>
      </c>
      <c r="AX38" s="34"/>
    </row>
    <row r="39" spans="35:50" ht="15">
      <c r="AI39" s="35"/>
      <c r="AJ39" s="108"/>
      <c r="AK39" s="18" t="str">
        <f t="shared" si="3"/>
        <v>Klajmovoá Klaudie</v>
      </c>
      <c r="AL39" s="18">
        <v>7</v>
      </c>
      <c r="AM39" s="17">
        <f t="shared" si="4"/>
        <v>75</v>
      </c>
      <c r="AN39" s="38"/>
      <c r="AO39" s="32"/>
      <c r="AP39" s="16">
        <f t="shared" si="5"/>
        <v>10</v>
      </c>
      <c r="AQ39" s="17">
        <v>0.95575221238938057</v>
      </c>
      <c r="AR39" s="17">
        <v>1.0947359396433469</v>
      </c>
      <c r="AS39" s="34">
        <v>2010</v>
      </c>
      <c r="AT39" s="36">
        <f>Vějíř!J30+'Zig Zag'!J30+'Hod do dálky'!J30+'Hod do dálky'!T30+'Skok z místa'!J30+Vytrvalost!J30+'Shuttle test'!J30+'Házení o zeď'!J30+vzduchovka!J30+'Hod na cíl'!J30</f>
        <v>78</v>
      </c>
      <c r="AU39" s="48" t="s">
        <v>38</v>
      </c>
      <c r="AV39" s="36">
        <f>AT40</f>
        <v>76</v>
      </c>
      <c r="AW39" s="48" t="s">
        <v>39</v>
      </c>
      <c r="AX39" s="34"/>
    </row>
    <row r="40" spans="35:50" ht="15">
      <c r="AI40" s="35"/>
      <c r="AJ40" s="108"/>
      <c r="AK40" s="18" t="str">
        <f t="shared" si="3"/>
        <v>Uhrová Adriena</v>
      </c>
      <c r="AL40" s="18">
        <v>8</v>
      </c>
      <c r="AM40" s="17">
        <f t="shared" si="4"/>
        <v>76</v>
      </c>
      <c r="AN40" s="38"/>
      <c r="AO40" s="32"/>
      <c r="AP40" s="16">
        <f t="shared" si="5"/>
        <v>8</v>
      </c>
      <c r="AQ40" s="17">
        <v>0.92307692307692324</v>
      </c>
      <c r="AR40" s="17">
        <v>1.1736111111111105</v>
      </c>
      <c r="AS40" s="34">
        <v>2010</v>
      </c>
      <c r="AT40" s="36">
        <f>Vějíř!J31+'Zig Zag'!J31+'Hod do dálky'!J31+'Hod do dálky'!T31+'Skok z místa'!J31+Vytrvalost!J31+'Shuttle test'!J31+'Házení o zeď'!J31+vzduchovka!J31+'Hod na cíl'!J31</f>
        <v>76</v>
      </c>
      <c r="AU40" s="48" t="s">
        <v>39</v>
      </c>
      <c r="AV40" s="36">
        <f>AT39</f>
        <v>78</v>
      </c>
      <c r="AW40" s="48" t="s">
        <v>38</v>
      </c>
      <c r="AX40" s="34"/>
    </row>
    <row r="41" spans="35:50" ht="15">
      <c r="AI41" s="35"/>
      <c r="AJ41" s="108"/>
      <c r="AK41" s="18" t="str">
        <f t="shared" si="3"/>
        <v>Staňková Helenka</v>
      </c>
      <c r="AL41" s="18">
        <v>9</v>
      </c>
      <c r="AM41" s="17">
        <f t="shared" si="4"/>
        <v>77</v>
      </c>
      <c r="AN41" s="38"/>
      <c r="AO41" s="32"/>
      <c r="AP41" s="16">
        <f t="shared" si="5"/>
        <v>9</v>
      </c>
      <c r="AQ41" s="17">
        <v>1</v>
      </c>
      <c r="AR41" s="17">
        <v>1.1141975308641976</v>
      </c>
      <c r="AS41" s="34">
        <v>2009</v>
      </c>
      <c r="AT41" s="36">
        <f>Vějíř!J32+'Zig Zag'!J32+'Hod do dálky'!J32+'Hod do dálky'!T32+'Skok z místa'!J32+Vytrvalost!J32+'Shuttle test'!J32+'Házení o zeď'!J32+vzduchovka!J32+'Hod na cíl'!J32</f>
        <v>77</v>
      </c>
      <c r="AU41" s="48" t="s">
        <v>20</v>
      </c>
      <c r="AV41" s="37">
        <f>AT38</f>
        <v>43</v>
      </c>
      <c r="AW41" s="48" t="s">
        <v>37</v>
      </c>
      <c r="AX41" s="34"/>
    </row>
    <row r="42" spans="35:50" ht="15">
      <c r="AI42" s="35"/>
      <c r="AJ42" s="108"/>
      <c r="AK42" s="18" t="str">
        <f t="shared" si="3"/>
        <v>Dostál Michal</v>
      </c>
      <c r="AL42" s="18">
        <v>10</v>
      </c>
      <c r="AM42" s="17">
        <f t="shared" si="4"/>
        <v>78</v>
      </c>
      <c r="AN42" s="38"/>
      <c r="AO42" s="32"/>
      <c r="AP42" s="16">
        <f t="shared" si="5"/>
        <v>12</v>
      </c>
      <c r="AQ42" s="17">
        <v>1</v>
      </c>
      <c r="AR42" s="17">
        <v>1.1141975308641976</v>
      </c>
      <c r="AS42" s="34">
        <v>2009</v>
      </c>
      <c r="AT42" s="36">
        <f>Vějíř!J33+'Zig Zag'!J33+'Hod do dálky'!J33+'Hod do dálky'!T33+'Skok z místa'!J33+Vytrvalost!J33+'Shuttle test'!J33+'Házení o zeď'!J33+vzduchovka!J33+'Hod na cíl'!J33</f>
        <v>82</v>
      </c>
      <c r="AU42" s="48" t="s">
        <v>40</v>
      </c>
      <c r="AV42" s="36">
        <f>AT37</f>
        <v>69</v>
      </c>
      <c r="AW42" s="48" t="s">
        <v>36</v>
      </c>
      <c r="AX42" s="34"/>
    </row>
    <row r="43" spans="35:50" ht="15">
      <c r="AI43" s="35"/>
      <c r="AJ43" s="108"/>
      <c r="AK43" s="18" t="str">
        <f t="shared" si="3"/>
        <v>Novotná Veronika</v>
      </c>
      <c r="AL43" s="18">
        <v>11</v>
      </c>
      <c r="AM43" s="17">
        <f t="shared" si="4"/>
        <v>81</v>
      </c>
      <c r="AN43" s="38"/>
      <c r="AO43" s="32"/>
      <c r="AP43" s="16">
        <f t="shared" si="5"/>
        <v>14</v>
      </c>
      <c r="AQ43" s="17">
        <v>1</v>
      </c>
      <c r="AR43" s="17">
        <v>1.1141975308641976</v>
      </c>
      <c r="AS43" s="34">
        <v>2009</v>
      </c>
      <c r="AT43" s="36">
        <f>Vějíř!J34+'Zig Zag'!J34+'Hod do dálky'!J34+'Hod do dálky'!T34+'Skok z místa'!J34+Vytrvalost!J34+'Shuttle test'!J34+'Házení o zeď'!J34+vzduchovka!J34+'Hod na cíl'!J34</f>
        <v>108</v>
      </c>
      <c r="AU43" s="48" t="s">
        <v>22</v>
      </c>
      <c r="AV43" s="36">
        <f>AT36</f>
        <v>59</v>
      </c>
      <c r="AW43" s="48" t="s">
        <v>35</v>
      </c>
      <c r="AX43" s="34"/>
    </row>
    <row r="44" spans="35:50" ht="15">
      <c r="AI44" s="35"/>
      <c r="AJ44" s="108"/>
      <c r="AK44" s="18" t="str">
        <f t="shared" si="3"/>
        <v>Hylová Nikol</v>
      </c>
      <c r="AL44" s="18">
        <v>12</v>
      </c>
      <c r="AM44" s="17">
        <f t="shared" si="4"/>
        <v>82</v>
      </c>
      <c r="AN44" s="38"/>
      <c r="AO44" s="32"/>
      <c r="AP44" s="16">
        <f t="shared" si="5"/>
        <v>13</v>
      </c>
      <c r="AQ44" s="17">
        <v>1</v>
      </c>
      <c r="AR44" s="17">
        <v>1.1141975308641976</v>
      </c>
      <c r="AS44" s="34">
        <v>2009</v>
      </c>
      <c r="AT44" s="36">
        <f>Vějíř!J35+'Zig Zag'!J35+'Hod do dálky'!J35+'Hod do dálky'!T35+'Skok z místa'!J35+Vytrvalost!J35+'Shuttle test'!J35+'Házení o zeď'!J35+vzduchovka!J35+'Hod na cíl'!J35</f>
        <v>91</v>
      </c>
      <c r="AU44" s="48" t="s">
        <v>19</v>
      </c>
      <c r="AV44" s="36">
        <f>AT35</f>
        <v>72</v>
      </c>
      <c r="AW44" s="48" t="s">
        <v>34</v>
      </c>
      <c r="AX44" s="34"/>
    </row>
    <row r="45" spans="35:50" ht="15">
      <c r="AI45" s="38"/>
      <c r="AJ45" s="108"/>
      <c r="AK45" s="18" t="str">
        <f t="shared" si="3"/>
        <v>Opat Michal</v>
      </c>
      <c r="AL45" s="18">
        <v>13</v>
      </c>
      <c r="AM45" s="17">
        <f>SMALL($AT$33:$AT$46,AL45)</f>
        <v>91</v>
      </c>
      <c r="AN45" s="38"/>
      <c r="AO45" s="32"/>
      <c r="AP45" s="16">
        <f t="shared" si="5"/>
        <v>7</v>
      </c>
      <c r="AQ45" s="17">
        <v>1</v>
      </c>
      <c r="AR45" s="17">
        <v>1.1141975308641976</v>
      </c>
      <c r="AS45" s="34">
        <v>2009</v>
      </c>
      <c r="AT45" s="36">
        <f>Vějíř!J36+'Zig Zag'!J36+'Hod do dálky'!J36+'Hod do dálky'!T36+'Skok z místa'!J36+Vytrvalost!J36+'Shuttle test'!J36+'Házení o zeď'!J36+vzduchovka!J36+'Hod na cíl'!J36</f>
        <v>75</v>
      </c>
      <c r="AU45" s="48" t="s">
        <v>41</v>
      </c>
      <c r="AV45" s="36">
        <f>AT34</f>
        <v>74</v>
      </c>
      <c r="AW45" s="48" t="s">
        <v>17</v>
      </c>
      <c r="AX45" s="34"/>
    </row>
    <row r="46" spans="35:50" ht="15">
      <c r="AJ46" s="108"/>
      <c r="AK46" s="18" t="str">
        <f>IF(VLOOKUP(AM46,$AT$33:$AU$46,2,0)=AK45,VLOOKUP(AM46,$AV$33:$AW$46,2,0),VLOOKUP(AM46,$AT$33:$AU$46,2,0))</f>
        <v>Matuš Izabela</v>
      </c>
      <c r="AL46" s="18">
        <v>14</v>
      </c>
      <c r="AM46" s="17">
        <f t="shared" si="4"/>
        <v>108</v>
      </c>
      <c r="AN46" s="38"/>
      <c r="AO46" s="32"/>
      <c r="AP46" s="16">
        <f t="shared" si="5"/>
        <v>11</v>
      </c>
      <c r="AQ46" s="17">
        <v>1</v>
      </c>
      <c r="AR46" s="17">
        <v>1.1141975308641976</v>
      </c>
      <c r="AS46" s="34">
        <v>2009</v>
      </c>
      <c r="AT46" s="36">
        <f>Vějíř!J37+'Zig Zag'!J37+'Hod do dálky'!J37+'Hod do dálky'!T37+'Skok z místa'!J37+Vytrvalost!J37+'Shuttle test'!J37+'Házení o zeď'!J37+vzduchovka!J37+'Hod na cíl'!J37</f>
        <v>81</v>
      </c>
      <c r="AU46" s="48" t="s">
        <v>42</v>
      </c>
      <c r="AV46" s="36">
        <f>AT33</f>
        <v>45</v>
      </c>
      <c r="AW46" s="48" t="s">
        <v>33</v>
      </c>
      <c r="AX46" s="34"/>
    </row>
    <row r="49" spans="36:50" hidden="1"/>
    <row r="50" spans="36:50" ht="15">
      <c r="AJ50" s="109" t="s">
        <v>68</v>
      </c>
      <c r="AK50" s="19" t="s">
        <v>7</v>
      </c>
      <c r="AL50" s="22"/>
      <c r="AM50" s="21" t="s">
        <v>8</v>
      </c>
      <c r="AN50" s="38"/>
      <c r="AO50" s="21"/>
      <c r="AP50" s="20"/>
      <c r="AQ50" s="21" t="s">
        <v>9</v>
      </c>
      <c r="AR50" s="21" t="s">
        <v>9</v>
      </c>
      <c r="AS50" s="21" t="s">
        <v>10</v>
      </c>
      <c r="AT50" s="21" t="s">
        <v>11</v>
      </c>
      <c r="AU50" s="22" t="s">
        <v>12</v>
      </c>
      <c r="AV50" s="40"/>
      <c r="AW50" s="49"/>
      <c r="AX50" s="41"/>
    </row>
    <row r="51" spans="36:50" ht="15">
      <c r="AJ51" s="109"/>
      <c r="AK51" s="22" t="str">
        <f>IF(VLOOKUP(AM51,$AT$51:$AU$68,2,0)=AK50,VLOOKUP(AM51,$AV$51:$AW$68,2,0),VLOOKUP(AM51,$AT$51:$AU$68,2,0))</f>
        <v>Bolková Markéta</v>
      </c>
      <c r="AL51" s="22">
        <v>1</v>
      </c>
      <c r="AM51" s="21">
        <f>SMALL($AT$51:$AT$68,AL51)</f>
        <v>40</v>
      </c>
      <c r="AN51" s="38"/>
      <c r="AO51" s="21"/>
      <c r="AP51" s="20">
        <f>VLOOKUP(AU51,$AK$51:$AL$68,2,0)</f>
        <v>13</v>
      </c>
      <c r="AQ51" s="21">
        <v>0.90476190476190477</v>
      </c>
      <c r="AR51" s="21">
        <v>1.2216066481994456</v>
      </c>
      <c r="AS51" s="41">
        <v>2008</v>
      </c>
      <c r="AT51" s="42">
        <f>Vějíř!J42+'Zig Zag'!J42+'Hod do dálky'!J42+'Hod do dálky'!T42+'Shuttle test'!J42+'Skok z místa'!J42+'Házení o zeď'!J42+Vytrvalost!J42+vzduchovka!J42+'Hod na cíl'!J42</f>
        <v>114</v>
      </c>
      <c r="AU51" s="49" t="s">
        <v>43</v>
      </c>
      <c r="AV51" s="42">
        <f>AT68</f>
        <v>115</v>
      </c>
      <c r="AW51" s="49" t="s">
        <v>50</v>
      </c>
      <c r="AX51" s="41"/>
    </row>
    <row r="52" spans="36:50" ht="15">
      <c r="AJ52" s="109"/>
      <c r="AK52" s="22" t="str">
        <f>IF(VLOOKUP(AM53,$AT$51:$AU$68,2,0)=AK53,VLOOKUP(AM53,$AV$51:$AW$68,2,0),VLOOKUP(AM53,$AT$51:$AU$68,2,0))</f>
        <v>Foltys David</v>
      </c>
      <c r="AL52" s="22">
        <v>2</v>
      </c>
      <c r="AM52" s="21">
        <f t="shared" ref="AM52:AM68" si="6">SMALL($AT$51:$AT$68,AL52)</f>
        <v>42</v>
      </c>
      <c r="AN52" s="38"/>
      <c r="AO52" s="21"/>
      <c r="AP52" s="20">
        <f t="shared" ref="AP52:AP68" si="7">VLOOKUP(AU52,$AK$51:$AL$68,2,0)</f>
        <v>12</v>
      </c>
      <c r="AQ52" s="21">
        <v>0.90476190476190477</v>
      </c>
      <c r="AR52" s="21">
        <v>1.2216066481994456</v>
      </c>
      <c r="AS52" s="41">
        <v>2008</v>
      </c>
      <c r="AT52" s="42">
        <f>Vějíř!J43+'Zig Zag'!J43+'Hod do dálky'!J43+'Hod do dálky'!T43+'Shuttle test'!J43+'Skok z místa'!J43+'Házení o zeď'!J43+Vytrvalost!J43+vzduchovka!J43+'Hod na cíl'!J43</f>
        <v>113</v>
      </c>
      <c r="AU52" s="49" t="s">
        <v>66</v>
      </c>
      <c r="AV52" s="42">
        <f>AT67</f>
        <v>40</v>
      </c>
      <c r="AW52" s="49" t="s">
        <v>6</v>
      </c>
      <c r="AX52" s="41"/>
    </row>
    <row r="53" spans="36:50" ht="15">
      <c r="AJ53" s="109"/>
      <c r="AK53" s="22" t="str">
        <f>IF(VLOOKUP(AM52,$AT$51:$AU$68,2,0)=AK51,VLOOKUP(AM52,$AV$51:$AW$68,2,0),VLOOKUP(AM52,$AT$51:$AU$68,2,0))</f>
        <v>Gelnar Lukáš</v>
      </c>
      <c r="AL53" s="22">
        <v>3</v>
      </c>
      <c r="AM53" s="21">
        <f t="shared" si="6"/>
        <v>42</v>
      </c>
      <c r="AN53" s="38"/>
      <c r="AO53" s="39"/>
      <c r="AP53" s="20">
        <f t="shared" si="7"/>
        <v>3</v>
      </c>
      <c r="AQ53" s="21">
        <v>0.90476190476190477</v>
      </c>
      <c r="AR53" s="21">
        <v>1.2216066481994456</v>
      </c>
      <c r="AS53" s="41">
        <v>2008</v>
      </c>
      <c r="AT53" s="42">
        <f>Vějíř!J44+'Zig Zag'!J44+'Hod do dálky'!J44+'Hod do dálky'!T44+'Shuttle test'!J44+'Skok z místa'!J44+'Házení o zeď'!J44+Vytrvalost!J44+vzduchovka!J44+'Hod na cíl'!J44</f>
        <v>42</v>
      </c>
      <c r="AU53" s="49" t="s">
        <v>18</v>
      </c>
      <c r="AV53" s="42">
        <f>AT66</f>
        <v>75</v>
      </c>
      <c r="AW53" s="49" t="s">
        <v>5</v>
      </c>
      <c r="AX53" s="41"/>
    </row>
    <row r="54" spans="36:50" ht="15">
      <c r="AJ54" s="109"/>
      <c r="AK54" s="22" t="str">
        <f>IF(VLOOKUP(AM54,$AT$51:$AU$68,2,0)=AK52,VLOOKUP(AM54,$AV$51:$AW$68,2,0),VLOOKUP(AM54,$AT$51:$AU$68,2,0))</f>
        <v>Kopřiva Jonáš</v>
      </c>
      <c r="AL54" s="22">
        <v>4</v>
      </c>
      <c r="AM54" s="21">
        <f t="shared" si="6"/>
        <v>58</v>
      </c>
      <c r="AN54" s="38"/>
      <c r="AO54" s="39"/>
      <c r="AP54" s="20">
        <f t="shared" si="7"/>
        <v>5</v>
      </c>
      <c r="AQ54" s="21">
        <v>0.86363636363636365</v>
      </c>
      <c r="AR54" s="21">
        <v>1.3407202216066483</v>
      </c>
      <c r="AS54" s="41">
        <v>2008</v>
      </c>
      <c r="AT54" s="42">
        <f>Vějíř!J45+'Zig Zag'!J45+'Hod do dálky'!J45+'Hod do dálky'!T45+'Shuttle test'!J45+'Skok z místa'!J45+'Házení o zeď'!J45+Vytrvalost!J45+vzduchovka!J45+'Hod na cíl'!J45</f>
        <v>72</v>
      </c>
      <c r="AU54" s="49" t="s">
        <v>44</v>
      </c>
      <c r="AV54" s="42">
        <f>AT65</f>
        <v>129</v>
      </c>
      <c r="AW54" s="49" t="s">
        <v>2</v>
      </c>
      <c r="AX54" s="41"/>
    </row>
    <row r="55" spans="36:50" ht="15">
      <c r="AJ55" s="109"/>
      <c r="AK55" s="22" t="str">
        <f t="shared" ref="AK55:AK68" si="8">IF(VLOOKUP(AM55,$AT$51:$AU$68,2,0)=AK54,VLOOKUP(AM55,$AV$51:$AW$68,2,0),VLOOKUP(AM55,$AT$51:$AU$68,2,0))</f>
        <v>Kopřivová Adrianka</v>
      </c>
      <c r="AL55" s="22">
        <v>5</v>
      </c>
      <c r="AM55" s="21">
        <f t="shared" si="6"/>
        <v>72</v>
      </c>
      <c r="AN55" s="38"/>
      <c r="AO55" s="39"/>
      <c r="AP55" s="20">
        <f t="shared" si="7"/>
        <v>10</v>
      </c>
      <c r="AQ55" s="21">
        <v>0.86363636363636365</v>
      </c>
      <c r="AR55" s="21">
        <v>1.3407202216066483</v>
      </c>
      <c r="AS55" s="41">
        <v>2008</v>
      </c>
      <c r="AT55" s="42">
        <f>Vějíř!J46+'Zig Zag'!J46+'Hod do dálky'!J46+'Hod do dálky'!T46+'Shuttle test'!J46+'Skok z místa'!J46+'Házení o zeď'!J46+Vytrvalost!J46+vzduchovka!J46+'Hod na cíl'!J46</f>
        <v>106</v>
      </c>
      <c r="AU55" s="49" t="s">
        <v>21</v>
      </c>
      <c r="AV55" s="42">
        <f>AT64</f>
        <v>97</v>
      </c>
      <c r="AW55" s="49" t="s">
        <v>1</v>
      </c>
      <c r="AX55" s="41"/>
    </row>
    <row r="56" spans="36:50" ht="15">
      <c r="AJ56" s="109"/>
      <c r="AK56" s="22" t="str">
        <f t="shared" si="8"/>
        <v>Borková Stela</v>
      </c>
      <c r="AL56" s="22">
        <v>5</v>
      </c>
      <c r="AM56" s="21">
        <f t="shared" si="6"/>
        <v>72</v>
      </c>
      <c r="AN56" s="38"/>
      <c r="AO56" s="39"/>
      <c r="AP56" s="20">
        <f t="shared" si="7"/>
        <v>5</v>
      </c>
      <c r="AQ56" s="21">
        <v>0.86363636363636365</v>
      </c>
      <c r="AR56" s="21">
        <v>1.3407202216066483</v>
      </c>
      <c r="AS56" s="41">
        <v>2008</v>
      </c>
      <c r="AT56" s="42">
        <f>Vějíř!J47+'Zig Zag'!J47+'Hod do dálky'!J47+'Hod do dálky'!T47+'Shuttle test'!J47+'Skok z místa'!J47+'Házení o zeď'!J47+Vytrvalost!J47+vzduchovka!J47+'Hod na cíl'!J47</f>
        <v>72</v>
      </c>
      <c r="AU56" s="49" t="s">
        <v>45</v>
      </c>
      <c r="AV56" s="42">
        <f>AT63</f>
        <v>42</v>
      </c>
      <c r="AW56" s="49" t="s">
        <v>4</v>
      </c>
      <c r="AX56" s="41"/>
    </row>
    <row r="57" spans="36:50" ht="15">
      <c r="AJ57" s="109"/>
      <c r="AK57" s="22" t="str">
        <f t="shared" si="8"/>
        <v>Jurčíková Anežka</v>
      </c>
      <c r="AL57" s="22">
        <v>7</v>
      </c>
      <c r="AM57" s="21">
        <f t="shared" si="6"/>
        <v>75</v>
      </c>
      <c r="AN57" s="38"/>
      <c r="AO57" s="39"/>
      <c r="AP57" s="20">
        <f t="shared" si="7"/>
        <v>13</v>
      </c>
      <c r="AQ57" s="21">
        <v>0.86363636363636365</v>
      </c>
      <c r="AR57" s="21">
        <v>1.3407202216066483</v>
      </c>
      <c r="AS57" s="41">
        <v>2008</v>
      </c>
      <c r="AT57" s="42">
        <f>Vějíř!J48+'Zig Zag'!J48+'Hod do dálky'!J48+'Hod do dálky'!T48+'Shuttle test'!J48+'Skok z místa'!J48+'Házení o zeď'!J48+Vytrvalost!J48+vzduchovka!J48+'Hod na cíl'!J48</f>
        <v>114</v>
      </c>
      <c r="AU57" s="49" t="s">
        <v>46</v>
      </c>
      <c r="AV57" s="42">
        <f>AT62</f>
        <v>58</v>
      </c>
      <c r="AW57" s="49" t="s">
        <v>3</v>
      </c>
      <c r="AX57" s="41"/>
    </row>
    <row r="58" spans="36:50" ht="15">
      <c r="AJ58" s="109"/>
      <c r="AK58" s="22" t="str">
        <f t="shared" si="8"/>
        <v>Hýl Zdeněk</v>
      </c>
      <c r="AL58" s="22">
        <v>8</v>
      </c>
      <c r="AM58" s="21">
        <f t="shared" si="6"/>
        <v>97</v>
      </c>
      <c r="AN58" s="38"/>
      <c r="AO58" s="39"/>
      <c r="AP58" s="20">
        <f t="shared" si="7"/>
        <v>9</v>
      </c>
      <c r="AQ58" s="21">
        <v>0.94059405940594065</v>
      </c>
      <c r="AR58" s="21">
        <v>1.1303047091412741</v>
      </c>
      <c r="AS58" s="41">
        <v>2007</v>
      </c>
      <c r="AT58" s="42">
        <f>Vějíř!J49+'Zig Zag'!J49+'Hod do dálky'!J49+'Hod do dálky'!T49+'Shuttle test'!J49+'Skok z místa'!J49+'Házení o zeď'!J49+Vytrvalost!J49+vzduchovka!J49+'Hod na cíl'!J49</f>
        <v>100</v>
      </c>
      <c r="AU58" s="49" t="s">
        <v>0</v>
      </c>
      <c r="AV58" s="42">
        <f>AT61</f>
        <v>107</v>
      </c>
      <c r="AW58" s="49" t="s">
        <v>49</v>
      </c>
      <c r="AX58" s="41"/>
    </row>
    <row r="59" spans="36:50" ht="15">
      <c r="AJ59" s="109"/>
      <c r="AK59" s="22" t="str">
        <f t="shared" si="8"/>
        <v>Staněk Vítek</v>
      </c>
      <c r="AL59" s="22">
        <v>9</v>
      </c>
      <c r="AM59" s="21">
        <f t="shared" si="6"/>
        <v>100</v>
      </c>
      <c r="AN59" s="38"/>
      <c r="AO59" s="39"/>
      <c r="AP59" s="20">
        <f t="shared" si="7"/>
        <v>18</v>
      </c>
      <c r="AQ59" s="21">
        <v>0.87962962962962954</v>
      </c>
      <c r="AR59" s="21">
        <v>1.2924099722991695</v>
      </c>
      <c r="AS59" s="41">
        <v>2007</v>
      </c>
      <c r="AT59" s="42">
        <f>Vějíř!J50+'Zig Zag'!J50+'Hod do dálky'!J50+'Hod do dálky'!T50+'Shuttle test'!J50+'Skok z místa'!J50+'Házení o zeď'!J50+Vytrvalost!J50+vzduchovka!J50+'Hod na cíl'!J50</f>
        <v>160</v>
      </c>
      <c r="AU59" s="49" t="s">
        <v>47</v>
      </c>
      <c r="AV59" s="42">
        <f>AT60</f>
        <v>114</v>
      </c>
      <c r="AW59" s="49" t="s">
        <v>48</v>
      </c>
      <c r="AX59" s="41"/>
    </row>
    <row r="60" spans="36:50" ht="15">
      <c r="AJ60" s="109"/>
      <c r="AK60" s="22" t="str">
        <f t="shared" si="8"/>
        <v>Rašková Kristýna</v>
      </c>
      <c r="AL60" s="22">
        <v>10</v>
      </c>
      <c r="AM60" s="21">
        <f t="shared" si="6"/>
        <v>106</v>
      </c>
      <c r="AN60" s="38"/>
      <c r="AO60" s="39"/>
      <c r="AP60" s="20">
        <f t="shared" si="7"/>
        <v>13</v>
      </c>
      <c r="AQ60" s="21">
        <v>0.94059405940594065</v>
      </c>
      <c r="AR60" s="21">
        <v>1.1303047091412741</v>
      </c>
      <c r="AS60" s="41">
        <v>2007</v>
      </c>
      <c r="AT60" s="42">
        <f>Vějíř!J51+'Zig Zag'!J51+'Hod do dálky'!J51+'Hod do dálky'!T51+'Shuttle test'!J51+'Skok z místa'!J51+'Házení o zeď'!J51+Vytrvalost!J51+vzduchovka!J51+'Hod na cíl'!J51</f>
        <v>114</v>
      </c>
      <c r="AU60" s="49" t="s">
        <v>48</v>
      </c>
      <c r="AV60" s="42">
        <f>AT59</f>
        <v>160</v>
      </c>
      <c r="AW60" s="49" t="s">
        <v>47</v>
      </c>
      <c r="AX60" s="41"/>
    </row>
    <row r="61" spans="36:50" ht="15">
      <c r="AJ61" s="109"/>
      <c r="AK61" s="22" t="str">
        <f t="shared" si="8"/>
        <v>Žůrek Matyáš</v>
      </c>
      <c r="AL61" s="22">
        <v>11</v>
      </c>
      <c r="AM61" s="21">
        <f t="shared" si="6"/>
        <v>107</v>
      </c>
      <c r="AN61" s="38"/>
      <c r="AO61" s="39"/>
      <c r="AP61" s="20">
        <f t="shared" si="7"/>
        <v>11</v>
      </c>
      <c r="AQ61" s="21">
        <v>0.94059405940594065</v>
      </c>
      <c r="AR61" s="21">
        <v>1.1303047091412741</v>
      </c>
      <c r="AS61" s="41">
        <v>2007</v>
      </c>
      <c r="AT61" s="42">
        <f>Vějíř!J52+'Zig Zag'!J52+'Hod do dálky'!J52+'Hod do dálky'!T52+'Shuttle test'!J52+'Skok z místa'!J52+'Házení o zeď'!J52+Vytrvalost!J52+vzduchovka!J52+'Hod na cíl'!J52</f>
        <v>107</v>
      </c>
      <c r="AU61" s="49" t="s">
        <v>49</v>
      </c>
      <c r="AV61" s="42">
        <f>AT58</f>
        <v>100</v>
      </c>
      <c r="AW61" s="49" t="s">
        <v>0</v>
      </c>
      <c r="AX61" s="41"/>
    </row>
    <row r="62" spans="36:50" ht="15">
      <c r="AJ62" s="109"/>
      <c r="AK62" s="22" t="str">
        <f t="shared" si="8"/>
        <v>Sluka Matyáš</v>
      </c>
      <c r="AL62" s="22">
        <v>12</v>
      </c>
      <c r="AM62" s="21">
        <f t="shared" si="6"/>
        <v>113</v>
      </c>
      <c r="AN62" s="38"/>
      <c r="AO62" s="39"/>
      <c r="AP62" s="20">
        <f t="shared" si="7"/>
        <v>4</v>
      </c>
      <c r="AQ62" s="21">
        <v>0.95959595959595956</v>
      </c>
      <c r="AR62" s="21">
        <v>1.0859833795013853</v>
      </c>
      <c r="AS62" s="41">
        <v>2006</v>
      </c>
      <c r="AT62" s="42">
        <f>Vějíř!J53+'Zig Zag'!J53+'Hod do dálky'!J53+'Hod do dálky'!T53+'Shuttle test'!J53+'Skok z místa'!J53+'Házení o zeď'!J53+Vytrvalost!J53+vzduchovka!J53+'Hod na cíl'!J53</f>
        <v>58</v>
      </c>
      <c r="AU62" s="49" t="s">
        <v>3</v>
      </c>
      <c r="AV62" s="42">
        <f>AT57</f>
        <v>114</v>
      </c>
      <c r="AW62" s="49" t="s">
        <v>46</v>
      </c>
      <c r="AX62" s="41"/>
    </row>
    <row r="63" spans="36:50" ht="15">
      <c r="AJ63" s="109"/>
      <c r="AK63" s="22" t="str">
        <f t="shared" si="8"/>
        <v>Kočur Ondřej</v>
      </c>
      <c r="AL63" s="22">
        <v>13</v>
      </c>
      <c r="AM63" s="21">
        <f t="shared" si="6"/>
        <v>114</v>
      </c>
      <c r="AN63" s="38"/>
      <c r="AO63" s="39"/>
      <c r="AP63" s="20">
        <f t="shared" si="7"/>
        <v>2</v>
      </c>
      <c r="AQ63" s="21">
        <v>0.95959595959595956</v>
      </c>
      <c r="AR63" s="21">
        <v>1.0859833795013853</v>
      </c>
      <c r="AS63" s="41">
        <v>2006</v>
      </c>
      <c r="AT63" s="42">
        <f>Vějíř!J54+'Zig Zag'!J54+'Hod do dálky'!J54+'Hod do dálky'!T54+'Shuttle test'!J54+'Skok z místa'!J54+'Házení o zeď'!J54+Vytrvalost!J54+vzduchovka!J54+'Hod na cíl'!J54</f>
        <v>42</v>
      </c>
      <c r="AU63" s="49" t="s">
        <v>4</v>
      </c>
      <c r="AV63" s="43">
        <f>AT56</f>
        <v>72</v>
      </c>
      <c r="AW63" s="49" t="s">
        <v>45</v>
      </c>
      <c r="AX63" s="41"/>
    </row>
    <row r="64" spans="36:50" ht="15">
      <c r="AJ64" s="109"/>
      <c r="AK64" s="22" t="str">
        <f t="shared" si="8"/>
        <v>Lazecký Marek</v>
      </c>
      <c r="AL64" s="22">
        <v>13</v>
      </c>
      <c r="AM64" s="21">
        <f t="shared" si="6"/>
        <v>114</v>
      </c>
      <c r="AN64" s="38"/>
      <c r="AO64" s="39"/>
      <c r="AP64" s="20">
        <f t="shared" si="7"/>
        <v>8</v>
      </c>
      <c r="AQ64" s="21">
        <v>0.95959595959595956</v>
      </c>
      <c r="AR64" s="21">
        <v>1.0859833795013853</v>
      </c>
      <c r="AS64" s="41">
        <v>2006</v>
      </c>
      <c r="AT64" s="42">
        <f>Vějíř!J55+'Zig Zag'!J55+'Hod do dálky'!J55+'Hod do dálky'!T55+'Shuttle test'!J55+'Skok z místa'!J55+'Házení o zeď'!J55+Vytrvalost!J55+vzduchovka!J55+'Hod na cíl'!J55</f>
        <v>97</v>
      </c>
      <c r="AU64" s="49" t="s">
        <v>1</v>
      </c>
      <c r="AV64" s="42">
        <f>AT55</f>
        <v>106</v>
      </c>
      <c r="AW64" s="49" t="s">
        <v>21</v>
      </c>
      <c r="AX64" s="41"/>
    </row>
    <row r="65" spans="36:50" ht="15">
      <c r="AJ65" s="109"/>
      <c r="AK65" s="22" t="s">
        <v>46</v>
      </c>
      <c r="AL65" s="22">
        <v>13</v>
      </c>
      <c r="AM65" s="21">
        <f t="shared" si="6"/>
        <v>114</v>
      </c>
      <c r="AN65" s="38"/>
      <c r="AO65" s="39"/>
      <c r="AP65" s="20">
        <f t="shared" si="7"/>
        <v>17</v>
      </c>
      <c r="AQ65" s="21">
        <v>0.95959595959595956</v>
      </c>
      <c r="AR65" s="21">
        <v>1.0859833795013853</v>
      </c>
      <c r="AS65" s="41">
        <v>2006</v>
      </c>
      <c r="AT65" s="42">
        <f>Vějíř!J56+'Zig Zag'!J56+'Hod do dálky'!J56+'Hod do dálky'!T56+'Shuttle test'!J56+'Skok z místa'!J56+'Házení o zeď'!J56+Vytrvalost!J56+vzduchovka!J56+'Hod na cíl'!J56</f>
        <v>129</v>
      </c>
      <c r="AU65" s="49" t="s">
        <v>2</v>
      </c>
      <c r="AV65" s="42">
        <f>AT54</f>
        <v>72</v>
      </c>
      <c r="AW65" s="49" t="s">
        <v>44</v>
      </c>
      <c r="AX65" s="41"/>
    </row>
    <row r="66" spans="36:50" ht="15">
      <c r="AJ66" s="109"/>
      <c r="AK66" s="22" t="str">
        <f t="shared" si="8"/>
        <v>Mikulec Filip</v>
      </c>
      <c r="AL66" s="22">
        <v>16</v>
      </c>
      <c r="AM66" s="21">
        <f t="shared" si="6"/>
        <v>115</v>
      </c>
      <c r="AN66" s="38"/>
      <c r="AO66" s="41"/>
      <c r="AP66" s="20">
        <f t="shared" si="7"/>
        <v>7</v>
      </c>
      <c r="AQ66" s="41">
        <v>0.89622641509433965</v>
      </c>
      <c r="AR66" s="41">
        <v>1.2449861495844874</v>
      </c>
      <c r="AS66" s="41">
        <v>2006</v>
      </c>
      <c r="AT66" s="42">
        <f>Vějíř!J57+'Zig Zag'!J57+'Hod do dálky'!J57+'Hod do dálky'!T57+'Shuttle test'!J57+'Skok z místa'!J57+'Házení o zeď'!J57+Vytrvalost!J57+vzduchovka!J57+'Hod na cíl'!J57</f>
        <v>75</v>
      </c>
      <c r="AU66" s="49" t="s">
        <v>5</v>
      </c>
      <c r="AV66" s="42">
        <f>AT53</f>
        <v>42</v>
      </c>
      <c r="AW66" s="49" t="s">
        <v>18</v>
      </c>
      <c r="AX66" s="41"/>
    </row>
    <row r="67" spans="36:50" ht="15">
      <c r="AJ67" s="109"/>
      <c r="AK67" s="22" t="str">
        <f t="shared" si="8"/>
        <v>Fiala Ondra</v>
      </c>
      <c r="AL67" s="22">
        <v>17</v>
      </c>
      <c r="AM67" s="21">
        <f t="shared" si="6"/>
        <v>129</v>
      </c>
      <c r="AN67" s="38"/>
      <c r="AO67" s="41"/>
      <c r="AP67" s="20">
        <f t="shared" si="7"/>
        <v>1</v>
      </c>
      <c r="AQ67" s="41">
        <v>0.89622641509433965</v>
      </c>
      <c r="AR67" s="41">
        <v>1.2449861495844874</v>
      </c>
      <c r="AS67" s="41">
        <v>2005</v>
      </c>
      <c r="AT67" s="42">
        <f>Vějíř!J58+'Zig Zag'!J58+'Hod do dálky'!J58+'Hod do dálky'!T58+'Shuttle test'!J58+'Skok z místa'!J58+'Házení o zeď'!J58+Vytrvalost!J58+vzduchovka!J58+'Hod na cíl'!J58</f>
        <v>40</v>
      </c>
      <c r="AU67" s="49" t="s">
        <v>6</v>
      </c>
      <c r="AV67" s="42">
        <f>AT52</f>
        <v>113</v>
      </c>
      <c r="AW67" s="49" t="s">
        <v>66</v>
      </c>
      <c r="AX67" s="41"/>
    </row>
    <row r="68" spans="36:50" ht="15">
      <c r="AJ68" s="109"/>
      <c r="AK68" s="22" t="str">
        <f t="shared" si="8"/>
        <v>Otisková Lucie</v>
      </c>
      <c r="AL68" s="22">
        <v>18</v>
      </c>
      <c r="AM68" s="21">
        <f t="shared" si="6"/>
        <v>160</v>
      </c>
      <c r="AN68" s="38"/>
      <c r="AO68" s="41"/>
      <c r="AP68" s="20">
        <f t="shared" si="7"/>
        <v>16</v>
      </c>
      <c r="AQ68" s="21">
        <v>1</v>
      </c>
      <c r="AR68" s="21">
        <v>1</v>
      </c>
      <c r="AS68" s="41">
        <v>2005</v>
      </c>
      <c r="AT68" s="42">
        <f>Vějíř!J59+'Zig Zag'!J59+'Hod do dálky'!J59+'Hod do dálky'!T59+'Shuttle test'!J59+'Skok z místa'!J59+'Házení o zeď'!J59+Vytrvalost!J59+vzduchovka!J59+'Hod na cíl'!J59</f>
        <v>115</v>
      </c>
      <c r="AU68" s="49" t="s">
        <v>50</v>
      </c>
      <c r="AV68" s="42">
        <f>AT51</f>
        <v>114</v>
      </c>
      <c r="AW68" s="49" t="s">
        <v>43</v>
      </c>
      <c r="AX68" s="41"/>
    </row>
  </sheetData>
  <mergeCells count="4">
    <mergeCell ref="A1:B18"/>
    <mergeCell ref="AJ32:AJ46"/>
    <mergeCell ref="AJ50:AJ68"/>
    <mergeCell ref="AJ12:AJ26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9"/>
  <sheetViews>
    <sheetView topLeftCell="A34" workbookViewId="0">
      <selection activeCell="A34" sqref="A1:XFD1048576"/>
    </sheetView>
  </sheetViews>
  <sheetFormatPr defaultRowHeight="15"/>
  <cols>
    <col min="1" max="2" width="9.140625" style="3"/>
    <col min="3" max="4" width="0" style="3" hidden="1" customWidth="1"/>
    <col min="5" max="5" width="14.5703125" style="3" customWidth="1"/>
    <col min="6" max="6" width="9.140625" style="106"/>
    <col min="7" max="7" width="9.140625" style="3"/>
    <col min="8" max="9" width="0" style="3" hidden="1" customWidth="1"/>
    <col min="10" max="16384" width="9.140625" style="3"/>
  </cols>
  <sheetData>
    <row r="1" spans="1:10">
      <c r="A1" s="52"/>
      <c r="B1" s="52"/>
      <c r="C1" s="52"/>
      <c r="D1" s="52"/>
      <c r="E1" s="52"/>
      <c r="F1" s="103"/>
      <c r="G1" s="52"/>
      <c r="H1" s="52"/>
      <c r="I1" s="52"/>
      <c r="J1" s="52"/>
    </row>
    <row r="2" spans="1:10">
      <c r="A2" s="52"/>
      <c r="B2" s="52"/>
      <c r="C2" s="52"/>
      <c r="D2" s="52"/>
      <c r="E2" s="52"/>
      <c r="F2" s="103"/>
      <c r="G2" s="52"/>
      <c r="H2" s="52"/>
      <c r="I2" s="52"/>
      <c r="J2" s="52"/>
    </row>
    <row r="3" spans="1:10">
      <c r="A3" s="52"/>
      <c r="B3" s="52"/>
      <c r="C3" s="2" t="s">
        <v>9</v>
      </c>
      <c r="D3" s="2" t="s">
        <v>9</v>
      </c>
      <c r="E3" s="52" t="s">
        <v>12</v>
      </c>
      <c r="F3" s="104" t="s">
        <v>75</v>
      </c>
      <c r="G3" s="56" t="s">
        <v>51</v>
      </c>
      <c r="H3" s="56" t="s">
        <v>52</v>
      </c>
      <c r="I3" s="2"/>
      <c r="J3" s="57" t="s">
        <v>53</v>
      </c>
    </row>
    <row r="4" spans="1:10">
      <c r="A4" s="52"/>
      <c r="B4" s="52"/>
      <c r="C4" s="2">
        <v>1.1254442344045366</v>
      </c>
      <c r="D4" s="2">
        <v>0.94262295081967218</v>
      </c>
      <c r="E4" s="52" t="s">
        <v>14</v>
      </c>
      <c r="F4" s="104">
        <v>25</v>
      </c>
      <c r="G4" s="59">
        <f>F4*C4</f>
        <v>28.136105860113414</v>
      </c>
      <c r="H4" s="59">
        <f>LARGE(G$4:G$17,I4)</f>
        <v>28.136105860113414</v>
      </c>
      <c r="I4" s="2">
        <v>1</v>
      </c>
      <c r="J4" s="57">
        <f>VLOOKUP(G4,H$4:I$17,2,0)</f>
        <v>1</v>
      </c>
    </row>
    <row r="5" spans="1:10">
      <c r="A5" s="52"/>
      <c r="B5" s="52"/>
      <c r="C5" s="2">
        <v>1.1254442344045366</v>
      </c>
      <c r="D5" s="2">
        <v>0.94262295081967218</v>
      </c>
      <c r="E5" s="52" t="s">
        <v>32</v>
      </c>
      <c r="F5" s="104">
        <v>15</v>
      </c>
      <c r="G5" s="59">
        <f t="shared" ref="G5:G17" si="0">F5*C5</f>
        <v>16.881663516068048</v>
      </c>
      <c r="H5" s="59">
        <f t="shared" ref="H5:H17" si="1">LARGE(G$4:G$17,I5)</f>
        <v>25</v>
      </c>
      <c r="I5" s="2">
        <v>2</v>
      </c>
      <c r="J5" s="57">
        <f t="shared" ref="J5:J17" si="2">VLOOKUP(G5,H$4:I$17,2,0)</f>
        <v>9</v>
      </c>
    </row>
    <row r="6" spans="1:10">
      <c r="A6" s="52"/>
      <c r="B6" s="52"/>
      <c r="C6" s="2">
        <v>1.1254442344045366</v>
      </c>
      <c r="D6" s="2">
        <v>0.94262295081967218</v>
      </c>
      <c r="E6" s="52" t="s">
        <v>13</v>
      </c>
      <c r="F6" s="104">
        <v>5</v>
      </c>
      <c r="G6" s="59">
        <f t="shared" si="0"/>
        <v>5.6272211720226828</v>
      </c>
      <c r="H6" s="59">
        <f t="shared" si="1"/>
        <v>25</v>
      </c>
      <c r="I6" s="2">
        <v>3</v>
      </c>
      <c r="J6" s="57">
        <f t="shared" si="2"/>
        <v>14</v>
      </c>
    </row>
    <row r="7" spans="1:10">
      <c r="A7" s="52"/>
      <c r="B7" s="52"/>
      <c r="C7" s="2">
        <v>1.1254442344045366</v>
      </c>
      <c r="D7" s="2">
        <v>0.94262295081967218</v>
      </c>
      <c r="E7" s="52" t="s">
        <v>15</v>
      </c>
      <c r="F7" s="104">
        <v>20</v>
      </c>
      <c r="G7" s="59">
        <f t="shared" si="0"/>
        <v>22.508884688090731</v>
      </c>
      <c r="H7" s="59">
        <f t="shared" si="1"/>
        <v>25</v>
      </c>
      <c r="I7" s="2">
        <v>4</v>
      </c>
      <c r="J7" s="57">
        <f t="shared" si="2"/>
        <v>7</v>
      </c>
    </row>
    <row r="8" spans="1:10">
      <c r="A8" s="52"/>
      <c r="B8" s="52"/>
      <c r="C8" s="2">
        <v>1.2004536862003778</v>
      </c>
      <c r="D8" s="52">
        <v>0.91269841269841279</v>
      </c>
      <c r="E8" s="52" t="s">
        <v>23</v>
      </c>
      <c r="F8" s="104">
        <v>20</v>
      </c>
      <c r="G8" s="59">
        <f t="shared" si="0"/>
        <v>24.009073724007557</v>
      </c>
      <c r="H8" s="59">
        <f t="shared" si="1"/>
        <v>24.009073724007557</v>
      </c>
      <c r="I8" s="2">
        <v>5</v>
      </c>
      <c r="J8" s="57">
        <f t="shared" si="2"/>
        <v>5</v>
      </c>
    </row>
    <row r="9" spans="1:10">
      <c r="A9" s="52"/>
      <c r="B9" s="52"/>
      <c r="C9" s="2">
        <v>1.2004536862003778</v>
      </c>
      <c r="D9" s="52">
        <v>0.91269841269841279</v>
      </c>
      <c r="E9" s="52" t="s">
        <v>31</v>
      </c>
      <c r="F9" s="104">
        <v>20</v>
      </c>
      <c r="G9" s="59">
        <f t="shared" si="0"/>
        <v>24.009073724007557</v>
      </c>
      <c r="H9" s="59">
        <f t="shared" si="1"/>
        <v>24.009073724007557</v>
      </c>
      <c r="I9" s="2">
        <v>6</v>
      </c>
      <c r="J9" s="57">
        <f t="shared" si="2"/>
        <v>5</v>
      </c>
    </row>
    <row r="10" spans="1:10">
      <c r="A10" s="52"/>
      <c r="B10" s="52"/>
      <c r="C10" s="2">
        <v>1.2004536862003778</v>
      </c>
      <c r="D10" s="52">
        <v>0.91269841269841279</v>
      </c>
      <c r="E10" s="52" t="s">
        <v>30</v>
      </c>
      <c r="F10" s="104">
        <v>5</v>
      </c>
      <c r="G10" s="59">
        <f t="shared" si="0"/>
        <v>6.0022684310018892</v>
      </c>
      <c r="H10" s="59">
        <f t="shared" si="1"/>
        <v>22.508884688090731</v>
      </c>
      <c r="I10" s="2">
        <v>7</v>
      </c>
      <c r="J10" s="57">
        <f t="shared" si="2"/>
        <v>13</v>
      </c>
    </row>
    <row r="11" spans="1:10">
      <c r="A11" s="52"/>
      <c r="B11" s="52"/>
      <c r="C11" s="2">
        <v>1</v>
      </c>
      <c r="D11" s="2">
        <v>1</v>
      </c>
      <c r="E11" s="52" t="s">
        <v>24</v>
      </c>
      <c r="F11" s="104">
        <v>10</v>
      </c>
      <c r="G11" s="59">
        <f t="shared" si="0"/>
        <v>10</v>
      </c>
      <c r="H11" s="59">
        <f t="shared" si="1"/>
        <v>22.508884688090731</v>
      </c>
      <c r="I11" s="2">
        <v>8</v>
      </c>
      <c r="J11" s="57">
        <f t="shared" si="2"/>
        <v>12</v>
      </c>
    </row>
    <row r="12" spans="1:10">
      <c r="A12" s="52"/>
      <c r="B12" s="52"/>
      <c r="C12" s="60">
        <v>1.1254442344045366</v>
      </c>
      <c r="D12" s="60">
        <v>0.94262295081967218</v>
      </c>
      <c r="E12" s="61" t="s">
        <v>25</v>
      </c>
      <c r="F12" s="105">
        <v>20</v>
      </c>
      <c r="G12" s="59">
        <f t="shared" si="0"/>
        <v>22.508884688090731</v>
      </c>
      <c r="H12" s="59">
        <f t="shared" si="1"/>
        <v>16.881663516068048</v>
      </c>
      <c r="I12" s="60">
        <v>9</v>
      </c>
      <c r="J12" s="57">
        <f t="shared" si="2"/>
        <v>7</v>
      </c>
    </row>
    <row r="13" spans="1:10">
      <c r="A13" s="52"/>
      <c r="B13" s="52"/>
      <c r="C13" s="2">
        <v>1</v>
      </c>
      <c r="D13" s="2">
        <v>1</v>
      </c>
      <c r="E13" s="52" t="s">
        <v>16</v>
      </c>
      <c r="F13" s="104">
        <v>15</v>
      </c>
      <c r="G13" s="59">
        <f t="shared" si="0"/>
        <v>15</v>
      </c>
      <c r="H13" s="59">
        <f t="shared" si="1"/>
        <v>16.881663516068048</v>
      </c>
      <c r="I13" s="2">
        <v>10</v>
      </c>
      <c r="J13" s="57">
        <f t="shared" si="2"/>
        <v>11</v>
      </c>
    </row>
    <row r="14" spans="1:10">
      <c r="A14" s="52"/>
      <c r="B14" s="52"/>
      <c r="C14" s="2">
        <v>1</v>
      </c>
      <c r="D14" s="2">
        <v>1</v>
      </c>
      <c r="E14" s="52" t="s">
        <v>26</v>
      </c>
      <c r="F14" s="104">
        <v>25</v>
      </c>
      <c r="G14" s="59">
        <f t="shared" si="0"/>
        <v>25</v>
      </c>
      <c r="H14" s="59">
        <f t="shared" si="1"/>
        <v>15</v>
      </c>
      <c r="I14" s="64">
        <v>11</v>
      </c>
      <c r="J14" s="57">
        <f t="shared" si="2"/>
        <v>2</v>
      </c>
    </row>
    <row r="15" spans="1:10">
      <c r="A15" s="52"/>
      <c r="B15" s="52"/>
      <c r="C15" s="2">
        <v>1</v>
      </c>
      <c r="D15" s="2">
        <v>1</v>
      </c>
      <c r="E15" s="52" t="s">
        <v>27</v>
      </c>
      <c r="F15" s="104">
        <v>25</v>
      </c>
      <c r="G15" s="59">
        <f t="shared" si="0"/>
        <v>25</v>
      </c>
      <c r="H15" s="59">
        <f t="shared" si="1"/>
        <v>10</v>
      </c>
      <c r="I15" s="2">
        <v>12</v>
      </c>
      <c r="J15" s="57">
        <f t="shared" si="2"/>
        <v>2</v>
      </c>
    </row>
    <row r="16" spans="1:10">
      <c r="A16" s="52"/>
      <c r="B16" s="52"/>
      <c r="C16" s="2">
        <v>1</v>
      </c>
      <c r="D16" s="2">
        <v>1</v>
      </c>
      <c r="E16" s="52" t="s">
        <v>29</v>
      </c>
      <c r="F16" s="104">
        <v>25</v>
      </c>
      <c r="G16" s="59">
        <f t="shared" si="0"/>
        <v>25</v>
      </c>
      <c r="H16" s="59">
        <f t="shared" si="1"/>
        <v>6.0022684310018892</v>
      </c>
      <c r="I16" s="2">
        <v>13</v>
      </c>
      <c r="J16" s="57">
        <f t="shared" si="2"/>
        <v>2</v>
      </c>
    </row>
    <row r="17" spans="1:10">
      <c r="A17" s="52"/>
      <c r="B17" s="52"/>
      <c r="C17" s="2">
        <v>1.1254442344045366</v>
      </c>
      <c r="D17" s="60">
        <v>0.94262295081967218</v>
      </c>
      <c r="E17" s="52" t="s">
        <v>28</v>
      </c>
      <c r="F17" s="104">
        <v>15</v>
      </c>
      <c r="G17" s="59">
        <f t="shared" si="0"/>
        <v>16.881663516068048</v>
      </c>
      <c r="H17" s="59">
        <f t="shared" si="1"/>
        <v>5.6272211720226828</v>
      </c>
      <c r="I17" s="2">
        <v>14</v>
      </c>
      <c r="J17" s="57">
        <f t="shared" si="2"/>
        <v>9</v>
      </c>
    </row>
    <row r="18" spans="1:10" hidden="1">
      <c r="A18" s="52"/>
      <c r="B18" s="52"/>
      <c r="C18" s="2"/>
      <c r="D18" s="2"/>
      <c r="E18" s="52"/>
      <c r="F18" s="104"/>
      <c r="G18" s="59"/>
      <c r="H18" s="59"/>
      <c r="I18" s="2"/>
      <c r="J18" s="57"/>
    </row>
    <row r="19" spans="1:10" hidden="1">
      <c r="A19" s="52"/>
      <c r="B19" s="52"/>
      <c r="C19" s="2"/>
      <c r="D19" s="2"/>
      <c r="E19" s="52"/>
      <c r="F19" s="104"/>
      <c r="G19" s="59"/>
      <c r="H19" s="59"/>
      <c r="I19" s="2"/>
      <c r="J19" s="57"/>
    </row>
    <row r="20" spans="1:10" hidden="1">
      <c r="A20" s="52"/>
      <c r="B20" s="52"/>
      <c r="C20" s="2"/>
      <c r="D20" s="2"/>
      <c r="E20" s="52"/>
      <c r="F20" s="104"/>
      <c r="G20" s="59"/>
      <c r="H20" s="59"/>
      <c r="I20" s="2"/>
      <c r="J20" s="57"/>
    </row>
    <row r="21" spans="1:10">
      <c r="A21" s="52"/>
      <c r="B21" s="52"/>
      <c r="C21" s="52"/>
      <c r="D21" s="52"/>
      <c r="E21" s="52"/>
      <c r="F21" s="104"/>
      <c r="G21" s="56"/>
      <c r="H21" s="56"/>
      <c r="I21" s="2"/>
      <c r="J21" s="57"/>
    </row>
    <row r="22" spans="1:10">
      <c r="A22" s="52"/>
      <c r="B22" s="52"/>
      <c r="C22" s="52"/>
      <c r="D22" s="52"/>
      <c r="E22" s="52"/>
      <c r="F22" s="104"/>
      <c r="G22" s="56"/>
      <c r="H22" s="56"/>
      <c r="I22" s="2"/>
      <c r="J22" s="2"/>
    </row>
    <row r="23" spans="1:10">
      <c r="A23" s="52"/>
      <c r="B23" s="52"/>
      <c r="C23" s="2" t="s">
        <v>9</v>
      </c>
      <c r="D23" s="2" t="s">
        <v>9</v>
      </c>
      <c r="E23" s="52" t="s">
        <v>12</v>
      </c>
      <c r="F23" s="104" t="s">
        <v>75</v>
      </c>
      <c r="G23" s="56" t="s">
        <v>51</v>
      </c>
      <c r="H23" s="56" t="s">
        <v>52</v>
      </c>
      <c r="I23" s="2"/>
      <c r="J23" s="57" t="s">
        <v>53</v>
      </c>
    </row>
    <row r="24" spans="1:10">
      <c r="A24" s="52"/>
      <c r="B24" s="52"/>
      <c r="C24" s="2">
        <v>0.92307692307692324</v>
      </c>
      <c r="D24" s="2">
        <v>1.1736111111111105</v>
      </c>
      <c r="E24" s="52" t="s">
        <v>33</v>
      </c>
      <c r="F24" s="104">
        <v>0</v>
      </c>
      <c r="G24" s="59">
        <f>F24*$D24</f>
        <v>0</v>
      </c>
      <c r="H24" s="59">
        <f>LARGE(G$24:G$37,I24)</f>
        <v>54.736796982167348</v>
      </c>
      <c r="I24" s="2">
        <v>1</v>
      </c>
      <c r="J24" s="57">
        <f>VLOOKUP(G24,H$24:I$37,2,0)</f>
        <v>13</v>
      </c>
    </row>
    <row r="25" spans="1:10">
      <c r="A25" s="52"/>
      <c r="B25" s="52"/>
      <c r="C25" s="2">
        <v>0.92307692307692324</v>
      </c>
      <c r="D25" s="2">
        <v>1.1736111111111105</v>
      </c>
      <c r="E25" s="52" t="s">
        <v>17</v>
      </c>
      <c r="F25" s="104">
        <v>30</v>
      </c>
      <c r="G25" s="59">
        <f t="shared" ref="G25:G37" si="3">F25*$D25</f>
        <v>35.208333333333314</v>
      </c>
      <c r="H25" s="59">
        <f t="shared" ref="H25:H37" si="4">LARGE(G$24:G$37,I25)</f>
        <v>35.208333333333314</v>
      </c>
      <c r="I25" s="2">
        <v>2</v>
      </c>
      <c r="J25" s="57">
        <f t="shared" ref="J25:J37" si="5">VLOOKUP(G25,H$24:I$37,2,0)</f>
        <v>2</v>
      </c>
    </row>
    <row r="26" spans="1:10">
      <c r="A26" s="52"/>
      <c r="B26" s="52"/>
      <c r="C26" s="2">
        <v>0.92307692307692324</v>
      </c>
      <c r="D26" s="2">
        <v>1.1736111111111105</v>
      </c>
      <c r="E26" s="52" t="s">
        <v>34</v>
      </c>
      <c r="F26" s="104">
        <v>15</v>
      </c>
      <c r="G26" s="59">
        <f t="shared" si="3"/>
        <v>17.604166666666657</v>
      </c>
      <c r="H26" s="59">
        <f t="shared" si="4"/>
        <v>33.425925925925931</v>
      </c>
      <c r="I26" s="2">
        <v>3</v>
      </c>
      <c r="J26" s="57">
        <f t="shared" si="5"/>
        <v>11</v>
      </c>
    </row>
    <row r="27" spans="1:10">
      <c r="A27" s="52"/>
      <c r="B27" s="52"/>
      <c r="C27" s="2">
        <v>0.92307692307692324</v>
      </c>
      <c r="D27" s="2">
        <v>1.1736111111111105</v>
      </c>
      <c r="E27" s="52" t="s">
        <v>35</v>
      </c>
      <c r="F27" s="104">
        <v>5</v>
      </c>
      <c r="G27" s="59">
        <f t="shared" si="3"/>
        <v>5.8680555555555527</v>
      </c>
      <c r="H27" s="59">
        <f t="shared" si="4"/>
        <v>33.425925925925931</v>
      </c>
      <c r="I27" s="2">
        <v>4</v>
      </c>
      <c r="J27" s="57">
        <f t="shared" si="5"/>
        <v>12</v>
      </c>
    </row>
    <row r="28" spans="1:10">
      <c r="A28" s="52"/>
      <c r="B28" s="52"/>
      <c r="C28" s="2">
        <v>0.92307692307692324</v>
      </c>
      <c r="D28" s="2">
        <v>1.1736111111111105</v>
      </c>
      <c r="E28" s="52" t="s">
        <v>36</v>
      </c>
      <c r="F28" s="104">
        <v>20</v>
      </c>
      <c r="G28" s="59">
        <f t="shared" si="3"/>
        <v>23.472222222222211</v>
      </c>
      <c r="H28" s="59">
        <f t="shared" si="4"/>
        <v>27.368398491083674</v>
      </c>
      <c r="I28" s="2">
        <v>5</v>
      </c>
      <c r="J28" s="57">
        <f t="shared" si="5"/>
        <v>6</v>
      </c>
    </row>
    <row r="29" spans="1:10">
      <c r="A29" s="52"/>
      <c r="B29" s="52"/>
      <c r="C29" s="2">
        <v>0.95575221238938057</v>
      </c>
      <c r="D29" s="2">
        <v>1.0947359396433469</v>
      </c>
      <c r="E29" s="52" t="s">
        <v>37</v>
      </c>
      <c r="F29" s="104">
        <v>50</v>
      </c>
      <c r="G29" s="59">
        <f t="shared" si="3"/>
        <v>54.736796982167348</v>
      </c>
      <c r="H29" s="59">
        <f t="shared" si="4"/>
        <v>23.472222222222211</v>
      </c>
      <c r="I29" s="2">
        <v>6</v>
      </c>
      <c r="J29" s="57">
        <f t="shared" si="5"/>
        <v>1</v>
      </c>
    </row>
    <row r="30" spans="1:10">
      <c r="A30" s="52"/>
      <c r="B30" s="52"/>
      <c r="C30" s="2">
        <v>0.95575221238938057</v>
      </c>
      <c r="D30" s="2">
        <v>1.0947359396433469</v>
      </c>
      <c r="E30" s="52" t="s">
        <v>38</v>
      </c>
      <c r="F30" s="104">
        <v>25</v>
      </c>
      <c r="G30" s="59">
        <f t="shared" si="3"/>
        <v>27.368398491083674</v>
      </c>
      <c r="H30" s="59">
        <f t="shared" si="4"/>
        <v>23.472222222222211</v>
      </c>
      <c r="I30" s="2">
        <v>7</v>
      </c>
      <c r="J30" s="57">
        <f t="shared" si="5"/>
        <v>5</v>
      </c>
    </row>
    <row r="31" spans="1:10">
      <c r="A31" s="52"/>
      <c r="B31" s="52"/>
      <c r="C31" s="2">
        <v>0.92307692307692324</v>
      </c>
      <c r="D31" s="2">
        <v>1.1736111111111105</v>
      </c>
      <c r="E31" s="52" t="s">
        <v>39</v>
      </c>
      <c r="F31" s="104">
        <v>20</v>
      </c>
      <c r="G31" s="59">
        <f t="shared" si="3"/>
        <v>23.472222222222211</v>
      </c>
      <c r="H31" s="59">
        <f t="shared" si="4"/>
        <v>22.283950617283953</v>
      </c>
      <c r="I31" s="2">
        <v>8</v>
      </c>
      <c r="J31" s="57">
        <f t="shared" si="5"/>
        <v>6</v>
      </c>
    </row>
    <row r="32" spans="1:10">
      <c r="A32" s="52"/>
      <c r="B32" s="52"/>
      <c r="C32" s="2">
        <v>1</v>
      </c>
      <c r="D32" s="2">
        <v>1.1141975308641976</v>
      </c>
      <c r="E32" s="52" t="s">
        <v>20</v>
      </c>
      <c r="F32" s="104">
        <v>20</v>
      </c>
      <c r="G32" s="59">
        <f t="shared" si="3"/>
        <v>22.283950617283953</v>
      </c>
      <c r="H32" s="59">
        <f t="shared" si="4"/>
        <v>22.283950617283953</v>
      </c>
      <c r="I32" s="2">
        <v>9</v>
      </c>
      <c r="J32" s="57">
        <f t="shared" si="5"/>
        <v>8</v>
      </c>
    </row>
    <row r="33" spans="1:10">
      <c r="A33" s="52"/>
      <c r="B33" s="52"/>
      <c r="C33" s="2">
        <v>1</v>
      </c>
      <c r="D33" s="2">
        <v>1.1141975308641976</v>
      </c>
      <c r="E33" s="52" t="s">
        <v>40</v>
      </c>
      <c r="F33" s="104">
        <v>20</v>
      </c>
      <c r="G33" s="59">
        <f t="shared" si="3"/>
        <v>22.283950617283953</v>
      </c>
      <c r="H33" s="59">
        <f t="shared" si="4"/>
        <v>22.283950617283953</v>
      </c>
      <c r="I33" s="2">
        <v>10</v>
      </c>
      <c r="J33" s="57">
        <f t="shared" si="5"/>
        <v>8</v>
      </c>
    </row>
    <row r="34" spans="1:10">
      <c r="A34" s="1" t="s">
        <v>77</v>
      </c>
      <c r="B34" s="52"/>
      <c r="C34" s="2">
        <v>1</v>
      </c>
      <c r="D34" s="2">
        <v>1.1141975308641976</v>
      </c>
      <c r="E34" s="52" t="s">
        <v>22</v>
      </c>
      <c r="F34" s="104">
        <v>0</v>
      </c>
      <c r="G34" s="59">
        <f t="shared" si="3"/>
        <v>0</v>
      </c>
      <c r="H34" s="59">
        <f t="shared" si="4"/>
        <v>17.604166666666657</v>
      </c>
      <c r="I34" s="2">
        <v>11</v>
      </c>
      <c r="J34" s="57">
        <f t="shared" si="5"/>
        <v>13</v>
      </c>
    </row>
    <row r="35" spans="1:10">
      <c r="A35" s="52"/>
      <c r="B35" s="52"/>
      <c r="C35" s="2">
        <v>1</v>
      </c>
      <c r="D35" s="2">
        <v>1.1141975308641976</v>
      </c>
      <c r="E35" s="52" t="s">
        <v>19</v>
      </c>
      <c r="F35" s="104">
        <v>30</v>
      </c>
      <c r="G35" s="59">
        <f t="shared" si="3"/>
        <v>33.425925925925931</v>
      </c>
      <c r="H35" s="59">
        <f t="shared" si="4"/>
        <v>5.8680555555555527</v>
      </c>
      <c r="I35" s="2">
        <v>12</v>
      </c>
      <c r="J35" s="57">
        <f t="shared" si="5"/>
        <v>3</v>
      </c>
    </row>
    <row r="36" spans="1:10">
      <c r="A36" s="52"/>
      <c r="B36" s="52"/>
      <c r="C36" s="2">
        <v>1</v>
      </c>
      <c r="D36" s="2">
        <v>1.1141975308641976</v>
      </c>
      <c r="E36" s="52" t="s">
        <v>41</v>
      </c>
      <c r="F36" s="103">
        <v>30</v>
      </c>
      <c r="G36" s="59">
        <f t="shared" si="3"/>
        <v>33.425925925925931</v>
      </c>
      <c r="H36" s="59">
        <f t="shared" si="4"/>
        <v>0</v>
      </c>
      <c r="I36" s="2">
        <v>13</v>
      </c>
      <c r="J36" s="57">
        <f t="shared" si="5"/>
        <v>3</v>
      </c>
    </row>
    <row r="37" spans="1:10">
      <c r="A37" s="52"/>
      <c r="B37" s="52"/>
      <c r="C37" s="2">
        <v>1</v>
      </c>
      <c r="D37" s="2">
        <v>1.1141975308641976</v>
      </c>
      <c r="E37" s="52" t="s">
        <v>42</v>
      </c>
      <c r="F37" s="103">
        <v>20</v>
      </c>
      <c r="G37" s="59">
        <f t="shared" si="3"/>
        <v>22.283950617283953</v>
      </c>
      <c r="H37" s="59">
        <f t="shared" si="4"/>
        <v>0</v>
      </c>
      <c r="I37" s="2">
        <v>14</v>
      </c>
      <c r="J37" s="57">
        <f t="shared" si="5"/>
        <v>8</v>
      </c>
    </row>
    <row r="38" spans="1:10">
      <c r="A38" s="52"/>
      <c r="B38" s="52"/>
      <c r="C38" s="52"/>
      <c r="D38" s="52"/>
      <c r="E38" s="52"/>
      <c r="F38" s="103"/>
      <c r="G38" s="52"/>
      <c r="H38" s="52"/>
      <c r="I38" s="52"/>
      <c r="J38" s="52"/>
    </row>
    <row r="39" spans="1:10" hidden="1">
      <c r="A39" s="52"/>
      <c r="B39" s="52"/>
      <c r="C39" s="52"/>
      <c r="D39" s="52"/>
      <c r="E39" s="52"/>
      <c r="F39" s="103"/>
      <c r="G39" s="52"/>
      <c r="H39" s="52"/>
      <c r="I39" s="52"/>
      <c r="J39" s="52"/>
    </row>
    <row r="40" spans="1:10">
      <c r="A40" s="52"/>
      <c r="B40" s="52"/>
      <c r="C40" s="52"/>
      <c r="D40" s="52"/>
      <c r="E40" s="52"/>
      <c r="F40" s="103"/>
      <c r="G40" s="52"/>
      <c r="H40" s="52"/>
      <c r="I40" s="52"/>
      <c r="J40" s="52"/>
    </row>
    <row r="41" spans="1:10">
      <c r="A41" s="52"/>
      <c r="B41" s="52"/>
      <c r="C41" s="2" t="s">
        <v>9</v>
      </c>
      <c r="D41" s="2" t="s">
        <v>9</v>
      </c>
      <c r="E41" s="52" t="s">
        <v>12</v>
      </c>
      <c r="F41" s="104" t="s">
        <v>75</v>
      </c>
      <c r="G41" s="56" t="s">
        <v>51</v>
      </c>
      <c r="H41" s="56" t="s">
        <v>52</v>
      </c>
      <c r="I41" s="2"/>
      <c r="J41" s="57" t="s">
        <v>53</v>
      </c>
    </row>
    <row r="42" spans="1:10">
      <c r="A42" s="52"/>
      <c r="B42" s="52"/>
      <c r="C42" s="2">
        <v>0.90476190476190477</v>
      </c>
      <c r="D42" s="2">
        <v>1.2216066481994456</v>
      </c>
      <c r="E42" s="52" t="s">
        <v>43</v>
      </c>
      <c r="F42" s="104">
        <v>40</v>
      </c>
      <c r="G42" s="59">
        <f>F42*$D42</f>
        <v>48.864265927977826</v>
      </c>
      <c r="H42" s="59">
        <f>LARGE(G$42:G$59,I42)</f>
        <v>62.24930747922437</v>
      </c>
      <c r="I42" s="2">
        <v>1</v>
      </c>
      <c r="J42" s="57">
        <f>VLOOKUP(G42,H$42:I$59,2,0)</f>
        <v>4</v>
      </c>
    </row>
    <row r="43" spans="1:10">
      <c r="A43" s="52"/>
      <c r="B43" s="52"/>
      <c r="C43" s="2"/>
      <c r="D43" s="2"/>
      <c r="E43" s="1" t="s">
        <v>76</v>
      </c>
      <c r="F43" s="104"/>
      <c r="G43" s="59"/>
      <c r="H43" s="59"/>
      <c r="I43" s="2"/>
      <c r="J43" s="57"/>
    </row>
    <row r="44" spans="1:10">
      <c r="A44" s="52"/>
      <c r="B44" s="52"/>
      <c r="C44" s="2">
        <v>0.90476190476190477</v>
      </c>
      <c r="D44" s="2">
        <v>1.2216066481994456</v>
      </c>
      <c r="E44" s="52" t="s">
        <v>18</v>
      </c>
      <c r="F44" s="104">
        <v>30</v>
      </c>
      <c r="G44" s="59">
        <f t="shared" ref="G44:G59" si="6">F44*$D44</f>
        <v>36.648199445983366</v>
      </c>
      <c r="H44" s="59">
        <f t="shared" ref="H44:H59" si="7">LARGE(G$42:G$59,I44)</f>
        <v>53.628808864265935</v>
      </c>
      <c r="I44" s="2">
        <v>2</v>
      </c>
      <c r="J44" s="57">
        <f t="shared" ref="J44:J59" si="8">VLOOKUP(G44,H$42:I$59,2,0)</f>
        <v>6</v>
      </c>
    </row>
    <row r="45" spans="1:10">
      <c r="A45" s="52"/>
      <c r="B45" s="52"/>
      <c r="C45" s="2">
        <v>0.86363636363636365</v>
      </c>
      <c r="D45" s="2">
        <v>1.3407202216066483</v>
      </c>
      <c r="E45" s="52" t="s">
        <v>44</v>
      </c>
      <c r="F45" s="104">
        <v>20</v>
      </c>
      <c r="G45" s="59">
        <f t="shared" si="6"/>
        <v>26.814404432132967</v>
      </c>
      <c r="H45" s="59">
        <f t="shared" si="7"/>
        <v>48.869252077562344</v>
      </c>
      <c r="I45" s="2">
        <v>3</v>
      </c>
      <c r="J45" s="57">
        <f t="shared" si="8"/>
        <v>12</v>
      </c>
    </row>
    <row r="46" spans="1:10">
      <c r="A46" s="52"/>
      <c r="B46" s="52"/>
      <c r="C46" s="2">
        <v>0.86363636363636365</v>
      </c>
      <c r="D46" s="2">
        <v>1.3407202216066483</v>
      </c>
      <c r="E46" s="52" t="s">
        <v>21</v>
      </c>
      <c r="F46" s="104">
        <v>30</v>
      </c>
      <c r="G46" s="59">
        <f t="shared" si="6"/>
        <v>40.221606648199447</v>
      </c>
      <c r="H46" s="59">
        <f t="shared" si="7"/>
        <v>48.864265927977826</v>
      </c>
      <c r="I46" s="2">
        <v>4</v>
      </c>
      <c r="J46" s="57">
        <f t="shared" si="8"/>
        <v>5</v>
      </c>
    </row>
    <row r="47" spans="1:10">
      <c r="A47" s="52"/>
      <c r="B47" s="52"/>
      <c r="C47" s="2">
        <v>0.86363636363636365</v>
      </c>
      <c r="D47" s="2">
        <v>1.3407202216066483</v>
      </c>
      <c r="E47" s="52" t="s">
        <v>45</v>
      </c>
      <c r="F47" s="104">
        <v>40</v>
      </c>
      <c r="G47" s="59">
        <f t="shared" si="6"/>
        <v>53.628808864265935</v>
      </c>
      <c r="H47" s="59">
        <f t="shared" si="7"/>
        <v>40.221606648199447</v>
      </c>
      <c r="I47" s="2">
        <v>5</v>
      </c>
      <c r="J47" s="57">
        <f t="shared" si="8"/>
        <v>2</v>
      </c>
    </row>
    <row r="48" spans="1:10">
      <c r="A48" s="52"/>
      <c r="B48" s="52"/>
      <c r="C48" s="2">
        <v>0.86363636363636365</v>
      </c>
      <c r="D48" s="2">
        <v>1.3407202216066483</v>
      </c>
      <c r="E48" s="52" t="s">
        <v>46</v>
      </c>
      <c r="F48" s="104">
        <v>20</v>
      </c>
      <c r="G48" s="59">
        <f t="shared" si="6"/>
        <v>26.814404432132967</v>
      </c>
      <c r="H48" s="59">
        <f t="shared" si="7"/>
        <v>36.648199445983366</v>
      </c>
      <c r="I48" s="2">
        <v>6</v>
      </c>
      <c r="J48" s="57">
        <f t="shared" si="8"/>
        <v>12</v>
      </c>
    </row>
    <row r="49" spans="1:10">
      <c r="A49" s="52"/>
      <c r="B49" s="52"/>
      <c r="C49" s="2">
        <v>0.94059405940594065</v>
      </c>
      <c r="D49" s="2">
        <v>1.1303047091412741</v>
      </c>
      <c r="E49" s="52" t="s">
        <v>0</v>
      </c>
      <c r="F49" s="104">
        <v>30</v>
      </c>
      <c r="G49" s="59">
        <f t="shared" si="6"/>
        <v>33.909141274238223</v>
      </c>
      <c r="H49" s="59">
        <f t="shared" si="7"/>
        <v>33.909141274238223</v>
      </c>
      <c r="I49" s="2">
        <v>7</v>
      </c>
      <c r="J49" s="57">
        <f t="shared" si="8"/>
        <v>7</v>
      </c>
    </row>
    <row r="50" spans="1:10">
      <c r="A50" s="52"/>
      <c r="B50" s="52"/>
      <c r="C50" s="2">
        <v>0.87962962962962954</v>
      </c>
      <c r="D50" s="2">
        <v>1.2924099722991695</v>
      </c>
      <c r="E50" s="52" t="s">
        <v>47</v>
      </c>
      <c r="F50" s="104">
        <v>0</v>
      </c>
      <c r="G50" s="59">
        <f t="shared" si="6"/>
        <v>0</v>
      </c>
      <c r="H50" s="59">
        <f t="shared" si="7"/>
        <v>33.909141274238223</v>
      </c>
      <c r="I50" s="2">
        <v>8</v>
      </c>
      <c r="J50" s="57">
        <f t="shared" si="8"/>
        <v>15</v>
      </c>
    </row>
    <row r="51" spans="1:10">
      <c r="A51" s="52"/>
      <c r="B51" s="52"/>
      <c r="C51" s="2">
        <v>0.94059405940594065</v>
      </c>
      <c r="D51" s="2">
        <v>1.1303047091412741</v>
      </c>
      <c r="E51" s="52" t="s">
        <v>48</v>
      </c>
      <c r="F51" s="104">
        <v>0</v>
      </c>
      <c r="G51" s="59">
        <f t="shared" si="6"/>
        <v>0</v>
      </c>
      <c r="H51" s="59">
        <f t="shared" si="7"/>
        <v>32.57950138504156</v>
      </c>
      <c r="I51" s="2">
        <v>9</v>
      </c>
      <c r="J51" s="57">
        <f t="shared" si="8"/>
        <v>15</v>
      </c>
    </row>
    <row r="52" spans="1:10">
      <c r="A52" s="52"/>
      <c r="B52" s="52"/>
      <c r="C52" s="2">
        <v>0.94059405940594065</v>
      </c>
      <c r="D52" s="2">
        <v>1.1303047091412741</v>
      </c>
      <c r="E52" s="52" t="s">
        <v>49</v>
      </c>
      <c r="F52" s="104">
        <v>30</v>
      </c>
      <c r="G52" s="59">
        <f t="shared" si="6"/>
        <v>33.909141274238223</v>
      </c>
      <c r="H52" s="59">
        <f t="shared" si="7"/>
        <v>32.57950138504156</v>
      </c>
      <c r="I52" s="2">
        <v>10</v>
      </c>
      <c r="J52" s="57">
        <f t="shared" si="8"/>
        <v>7</v>
      </c>
    </row>
    <row r="53" spans="1:10">
      <c r="A53" s="52"/>
      <c r="B53" s="52"/>
      <c r="C53" s="2">
        <v>0.95959595959595956</v>
      </c>
      <c r="D53" s="2">
        <v>1.0859833795013853</v>
      </c>
      <c r="E53" s="52" t="s">
        <v>3</v>
      </c>
      <c r="F53" s="104">
        <v>0</v>
      </c>
      <c r="G53" s="59">
        <f t="shared" si="6"/>
        <v>0</v>
      </c>
      <c r="H53" s="59">
        <f t="shared" si="7"/>
        <v>31.124653739612185</v>
      </c>
      <c r="I53" s="2">
        <v>11</v>
      </c>
      <c r="J53" s="57">
        <f t="shared" si="8"/>
        <v>15</v>
      </c>
    </row>
    <row r="54" spans="1:10">
      <c r="A54" s="52"/>
      <c r="B54" s="52"/>
      <c r="C54" s="2">
        <v>0.95959595959595956</v>
      </c>
      <c r="D54" s="2">
        <v>1.0859833795013853</v>
      </c>
      <c r="E54" s="52" t="s">
        <v>4</v>
      </c>
      <c r="F54" s="104">
        <v>30</v>
      </c>
      <c r="G54" s="59">
        <f t="shared" si="6"/>
        <v>32.57950138504156</v>
      </c>
      <c r="H54" s="59">
        <f t="shared" si="7"/>
        <v>26.814404432132967</v>
      </c>
      <c r="I54" s="2">
        <v>12</v>
      </c>
      <c r="J54" s="57">
        <f t="shared" si="8"/>
        <v>9</v>
      </c>
    </row>
    <row r="55" spans="1:10">
      <c r="A55" s="52"/>
      <c r="B55" s="52"/>
      <c r="C55" s="2">
        <v>0.95959595959595956</v>
      </c>
      <c r="D55" s="2">
        <v>1.0859833795013853</v>
      </c>
      <c r="E55" s="52" t="s">
        <v>1</v>
      </c>
      <c r="F55" s="103">
        <v>45</v>
      </c>
      <c r="G55" s="59">
        <f t="shared" si="6"/>
        <v>48.869252077562344</v>
      </c>
      <c r="H55" s="59">
        <f t="shared" si="7"/>
        <v>26.814404432132967</v>
      </c>
      <c r="I55" s="2">
        <v>13</v>
      </c>
      <c r="J55" s="57">
        <f t="shared" si="8"/>
        <v>3</v>
      </c>
    </row>
    <row r="56" spans="1:10">
      <c r="A56" s="52"/>
      <c r="B56" s="52"/>
      <c r="C56" s="2">
        <v>0.95959595959595956</v>
      </c>
      <c r="D56" s="2">
        <v>1.0859833795013853</v>
      </c>
      <c r="E56" s="52" t="s">
        <v>2</v>
      </c>
      <c r="F56" s="103">
        <v>30</v>
      </c>
      <c r="G56" s="59">
        <f t="shared" si="6"/>
        <v>32.57950138504156</v>
      </c>
      <c r="H56" s="59">
        <f t="shared" si="7"/>
        <v>10</v>
      </c>
      <c r="I56" s="2">
        <v>14</v>
      </c>
      <c r="J56" s="57">
        <f t="shared" si="8"/>
        <v>9</v>
      </c>
    </row>
    <row r="57" spans="1:10">
      <c r="A57" s="52"/>
      <c r="B57" s="52"/>
      <c r="C57" s="52">
        <v>0.89622641509433965</v>
      </c>
      <c r="D57" s="52">
        <v>1.2449861495844874</v>
      </c>
      <c r="E57" s="52" t="s">
        <v>5</v>
      </c>
      <c r="F57" s="103">
        <v>25</v>
      </c>
      <c r="G57" s="59">
        <f t="shared" si="6"/>
        <v>31.124653739612185</v>
      </c>
      <c r="H57" s="59">
        <f t="shared" si="7"/>
        <v>0</v>
      </c>
      <c r="I57" s="2">
        <v>15</v>
      </c>
      <c r="J57" s="57">
        <f t="shared" si="8"/>
        <v>11</v>
      </c>
    </row>
    <row r="58" spans="1:10">
      <c r="A58" s="52"/>
      <c r="B58" s="52"/>
      <c r="C58" s="52">
        <v>0.89622641509433965</v>
      </c>
      <c r="D58" s="52">
        <v>1.2449861495844874</v>
      </c>
      <c r="E58" s="52" t="s">
        <v>6</v>
      </c>
      <c r="F58" s="103">
        <v>50</v>
      </c>
      <c r="G58" s="59">
        <f t="shared" si="6"/>
        <v>62.24930747922437</v>
      </c>
      <c r="H58" s="59">
        <f t="shared" si="7"/>
        <v>0</v>
      </c>
      <c r="I58" s="2">
        <v>16</v>
      </c>
      <c r="J58" s="57">
        <f t="shared" si="8"/>
        <v>1</v>
      </c>
    </row>
    <row r="59" spans="1:10">
      <c r="A59" s="52"/>
      <c r="B59" s="52"/>
      <c r="C59" s="2">
        <v>1</v>
      </c>
      <c r="D59" s="2">
        <v>1</v>
      </c>
      <c r="E59" s="52" t="s">
        <v>50</v>
      </c>
      <c r="F59" s="103">
        <v>10</v>
      </c>
      <c r="G59" s="59">
        <f t="shared" si="6"/>
        <v>10</v>
      </c>
      <c r="H59" s="59">
        <f t="shared" si="7"/>
        <v>0</v>
      </c>
      <c r="I59" s="2">
        <v>17</v>
      </c>
      <c r="J59" s="57">
        <f t="shared" si="8"/>
        <v>14</v>
      </c>
    </row>
  </sheetData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"/>
  <sheetViews>
    <sheetView topLeftCell="B33" workbookViewId="0">
      <selection activeCell="B33" sqref="A1:XFD1048576"/>
    </sheetView>
  </sheetViews>
  <sheetFormatPr defaultRowHeight="15"/>
  <cols>
    <col min="1" max="2" width="9.140625" style="3"/>
    <col min="3" max="4" width="0" style="3" hidden="1" customWidth="1"/>
    <col min="5" max="5" width="18.28515625" style="3" customWidth="1"/>
    <col min="6" max="6" width="9.140625" style="91"/>
    <col min="7" max="7" width="9.140625" style="3" customWidth="1"/>
    <col min="8" max="9" width="9.140625" style="3" hidden="1" customWidth="1"/>
    <col min="10" max="16384" width="9.140625" style="3"/>
  </cols>
  <sheetData>
    <row r="1" spans="1:10">
      <c r="A1" s="1"/>
      <c r="B1" s="1"/>
      <c r="C1" s="1"/>
      <c r="D1" s="1"/>
      <c r="E1" s="1"/>
      <c r="F1" s="88"/>
      <c r="G1" s="1"/>
      <c r="H1" s="1"/>
      <c r="I1" s="1"/>
      <c r="J1" s="1"/>
    </row>
    <row r="2" spans="1:10">
      <c r="A2" s="1"/>
      <c r="B2" s="1"/>
      <c r="C2" s="1"/>
      <c r="D2" s="1"/>
      <c r="E2" s="1"/>
      <c r="F2" s="88"/>
      <c r="G2" s="1"/>
      <c r="H2" s="1"/>
      <c r="I2" s="1"/>
      <c r="J2" s="1"/>
    </row>
    <row r="3" spans="1:10">
      <c r="A3" s="1"/>
      <c r="B3" s="1"/>
      <c r="C3" s="2" t="s">
        <v>9</v>
      </c>
      <c r="D3" s="2" t="s">
        <v>9</v>
      </c>
      <c r="E3" s="1" t="s">
        <v>12</v>
      </c>
      <c r="F3" s="87" t="s">
        <v>65</v>
      </c>
      <c r="G3" s="56" t="s">
        <v>51</v>
      </c>
      <c r="H3" s="56" t="s">
        <v>52</v>
      </c>
      <c r="I3" s="2"/>
      <c r="J3" s="75" t="s">
        <v>53</v>
      </c>
    </row>
    <row r="4" spans="1:10">
      <c r="A4" s="1"/>
      <c r="B4" s="1"/>
      <c r="C4" s="2">
        <v>1.1254442344045366</v>
      </c>
      <c r="D4" s="2">
        <v>0.94262295081967218</v>
      </c>
      <c r="E4" s="1" t="s">
        <v>14</v>
      </c>
      <c r="F4" s="87">
        <v>63.15</v>
      </c>
      <c r="G4" s="59">
        <f>F4*D4</f>
        <v>59.5266393442623</v>
      </c>
      <c r="H4" s="59">
        <f>SMALL(G$4:G$17,I4)</f>
        <v>48.290873015873018</v>
      </c>
      <c r="I4" s="2">
        <v>1</v>
      </c>
      <c r="J4" s="75">
        <f>VLOOKUP(G4,H$4:I$17,2,0)</f>
        <v>11</v>
      </c>
    </row>
    <row r="5" spans="1:10">
      <c r="A5" s="1"/>
      <c r="B5" s="1"/>
      <c r="C5" s="2">
        <v>1.1254442344045366</v>
      </c>
      <c r="D5" s="2">
        <v>0.94262295081967218</v>
      </c>
      <c r="E5" s="1" t="s">
        <v>32</v>
      </c>
      <c r="F5" s="87">
        <v>66.16</v>
      </c>
      <c r="G5" s="59">
        <f t="shared" ref="G5:G17" si="0">F5*D5</f>
        <v>62.363934426229505</v>
      </c>
      <c r="H5" s="59">
        <f t="shared" ref="H5:H17" si="1">SMALL(G$4:G$17,I5)</f>
        <v>50.87</v>
      </c>
      <c r="I5" s="2">
        <v>2</v>
      </c>
      <c r="J5" s="75">
        <f t="shared" ref="J5:J17" si="2">VLOOKUP(G5,H$4:I$17,2,0)</f>
        <v>13</v>
      </c>
    </row>
    <row r="6" spans="1:10">
      <c r="A6" s="1"/>
      <c r="B6" s="1"/>
      <c r="C6" s="2">
        <v>1.1254442344045366</v>
      </c>
      <c r="D6" s="2">
        <v>0.94262295081967218</v>
      </c>
      <c r="E6" s="1" t="s">
        <v>13</v>
      </c>
      <c r="F6" s="87">
        <v>65.19</v>
      </c>
      <c r="G6" s="59">
        <f t="shared" si="0"/>
        <v>61.449590163934424</v>
      </c>
      <c r="H6" s="59">
        <f t="shared" si="1"/>
        <v>52.551229508196727</v>
      </c>
      <c r="I6" s="2">
        <v>3</v>
      </c>
      <c r="J6" s="75">
        <f t="shared" si="2"/>
        <v>12</v>
      </c>
    </row>
    <row r="7" spans="1:10">
      <c r="A7" s="1"/>
      <c r="B7" s="1"/>
      <c r="C7" s="2">
        <v>1.1254442344045366</v>
      </c>
      <c r="D7" s="2">
        <v>0.94262295081967218</v>
      </c>
      <c r="E7" s="1" t="s">
        <v>15</v>
      </c>
      <c r="F7" s="87">
        <v>57.04</v>
      </c>
      <c r="G7" s="59">
        <f t="shared" si="0"/>
        <v>53.767213114754099</v>
      </c>
      <c r="H7" s="59">
        <f t="shared" si="1"/>
        <v>53.767213114754099</v>
      </c>
      <c r="I7" s="2">
        <v>4</v>
      </c>
      <c r="J7" s="75">
        <f t="shared" si="2"/>
        <v>4</v>
      </c>
    </row>
    <row r="8" spans="1:10">
      <c r="A8" s="1"/>
      <c r="B8" s="1"/>
      <c r="C8" s="2">
        <v>1.2004536862003778</v>
      </c>
      <c r="D8" s="1">
        <v>0.91269841269841279</v>
      </c>
      <c r="E8" s="1" t="s">
        <v>23</v>
      </c>
      <c r="F8" s="87">
        <v>52.91</v>
      </c>
      <c r="G8" s="59">
        <f t="shared" si="0"/>
        <v>48.290873015873018</v>
      </c>
      <c r="H8" s="59">
        <f t="shared" si="1"/>
        <v>54.738114754098362</v>
      </c>
      <c r="I8" s="2">
        <v>5</v>
      </c>
      <c r="J8" s="75">
        <f t="shared" si="2"/>
        <v>1</v>
      </c>
    </row>
    <row r="9" spans="1:10">
      <c r="A9" s="1"/>
      <c r="B9" s="1"/>
      <c r="C9" s="2">
        <v>1.2004536862003778</v>
      </c>
      <c r="D9" s="1">
        <v>0.91269841269841279</v>
      </c>
      <c r="E9" s="1" t="s">
        <v>31</v>
      </c>
      <c r="F9" s="87">
        <v>60.4</v>
      </c>
      <c r="G9" s="59">
        <f t="shared" si="0"/>
        <v>55.126984126984134</v>
      </c>
      <c r="H9" s="59">
        <f t="shared" si="1"/>
        <v>55.126984126984134</v>
      </c>
      <c r="I9" s="2">
        <v>6</v>
      </c>
      <c r="J9" s="75">
        <f t="shared" si="2"/>
        <v>6</v>
      </c>
    </row>
    <row r="10" spans="1:10">
      <c r="A10" s="1"/>
      <c r="B10" s="1"/>
      <c r="C10" s="2">
        <v>1.2004536862003778</v>
      </c>
      <c r="D10" s="1">
        <v>0.91269841269841279</v>
      </c>
      <c r="E10" s="1" t="s">
        <v>30</v>
      </c>
      <c r="F10" s="87">
        <v>62.84</v>
      </c>
      <c r="G10" s="59">
        <f t="shared" si="0"/>
        <v>57.353968253968262</v>
      </c>
      <c r="H10" s="59">
        <f t="shared" si="1"/>
        <v>56.03</v>
      </c>
      <c r="I10" s="2">
        <v>7</v>
      </c>
      <c r="J10" s="75">
        <f t="shared" si="2"/>
        <v>9</v>
      </c>
    </row>
    <row r="11" spans="1:10">
      <c r="A11" s="1"/>
      <c r="B11" s="1"/>
      <c r="C11" s="2">
        <v>1</v>
      </c>
      <c r="D11" s="2">
        <v>1</v>
      </c>
      <c r="E11" s="1" t="s">
        <v>24</v>
      </c>
      <c r="F11" s="87">
        <v>57.09</v>
      </c>
      <c r="G11" s="59">
        <f t="shared" si="0"/>
        <v>57.09</v>
      </c>
      <c r="H11" s="59">
        <f t="shared" si="1"/>
        <v>57.09</v>
      </c>
      <c r="I11" s="2">
        <v>8</v>
      </c>
      <c r="J11" s="75">
        <f t="shared" si="2"/>
        <v>8</v>
      </c>
    </row>
    <row r="12" spans="1:10">
      <c r="A12" s="1"/>
      <c r="B12" s="1"/>
      <c r="C12" s="76">
        <v>1.1254442344045366</v>
      </c>
      <c r="D12" s="76">
        <v>0.94262295081967218</v>
      </c>
      <c r="E12" s="77" t="s">
        <v>25</v>
      </c>
      <c r="F12" s="90">
        <v>55.75</v>
      </c>
      <c r="G12" s="59">
        <f t="shared" si="0"/>
        <v>52.551229508196727</v>
      </c>
      <c r="H12" s="59">
        <f t="shared" si="1"/>
        <v>57.353968253968262</v>
      </c>
      <c r="I12" s="76">
        <v>9</v>
      </c>
      <c r="J12" s="75">
        <f t="shared" si="2"/>
        <v>3</v>
      </c>
    </row>
    <row r="13" spans="1:10">
      <c r="A13" s="1"/>
      <c r="B13" s="1"/>
      <c r="C13" s="2">
        <v>1</v>
      </c>
      <c r="D13" s="2">
        <v>1</v>
      </c>
      <c r="E13" s="1" t="s">
        <v>16</v>
      </c>
      <c r="F13" s="87">
        <v>56.03</v>
      </c>
      <c r="G13" s="59">
        <f t="shared" si="0"/>
        <v>56.03</v>
      </c>
      <c r="H13" s="59">
        <f t="shared" si="1"/>
        <v>58.75</v>
      </c>
      <c r="I13" s="2">
        <v>10</v>
      </c>
      <c r="J13" s="75">
        <f t="shared" si="2"/>
        <v>7</v>
      </c>
    </row>
    <row r="14" spans="1:10">
      <c r="A14" s="1"/>
      <c r="B14" s="1"/>
      <c r="C14" s="2">
        <v>1</v>
      </c>
      <c r="D14" s="2">
        <v>1</v>
      </c>
      <c r="E14" s="1" t="s">
        <v>26</v>
      </c>
      <c r="F14" s="87">
        <v>50.87</v>
      </c>
      <c r="G14" s="59">
        <f t="shared" si="0"/>
        <v>50.87</v>
      </c>
      <c r="H14" s="59">
        <f t="shared" si="1"/>
        <v>59.5266393442623</v>
      </c>
      <c r="I14" s="78">
        <v>11</v>
      </c>
      <c r="J14" s="75">
        <f t="shared" si="2"/>
        <v>2</v>
      </c>
    </row>
    <row r="15" spans="1:10">
      <c r="A15" s="1"/>
      <c r="B15" s="1"/>
      <c r="C15" s="2">
        <v>1</v>
      </c>
      <c r="D15" s="2">
        <v>1</v>
      </c>
      <c r="E15" s="1" t="s">
        <v>27</v>
      </c>
      <c r="F15" s="87">
        <v>58.75</v>
      </c>
      <c r="G15" s="59">
        <f t="shared" si="0"/>
        <v>58.75</v>
      </c>
      <c r="H15" s="59">
        <f t="shared" si="1"/>
        <v>61.449590163934424</v>
      </c>
      <c r="I15" s="2">
        <v>12</v>
      </c>
      <c r="J15" s="75">
        <f t="shared" si="2"/>
        <v>10</v>
      </c>
    </row>
    <row r="16" spans="1:10">
      <c r="A16" s="1"/>
      <c r="B16" s="1"/>
      <c r="C16" s="2">
        <v>1</v>
      </c>
      <c r="D16" s="2">
        <v>1</v>
      </c>
      <c r="E16" s="1" t="s">
        <v>29</v>
      </c>
      <c r="F16" s="87">
        <v>64.44</v>
      </c>
      <c r="G16" s="59">
        <f t="shared" si="0"/>
        <v>64.44</v>
      </c>
      <c r="H16" s="59">
        <f t="shared" si="1"/>
        <v>62.363934426229505</v>
      </c>
      <c r="I16" s="2">
        <v>13</v>
      </c>
      <c r="J16" s="75">
        <f t="shared" si="2"/>
        <v>14</v>
      </c>
    </row>
    <row r="17" spans="1:10">
      <c r="A17" s="1"/>
      <c r="B17" s="1"/>
      <c r="C17" s="2">
        <v>1.1254442344045366</v>
      </c>
      <c r="D17" s="76">
        <v>0.94262295081967218</v>
      </c>
      <c r="E17" s="1" t="s">
        <v>28</v>
      </c>
      <c r="F17" s="87">
        <v>58.07</v>
      </c>
      <c r="G17" s="59">
        <f t="shared" si="0"/>
        <v>54.738114754098362</v>
      </c>
      <c r="H17" s="59">
        <f t="shared" si="1"/>
        <v>64.44</v>
      </c>
      <c r="I17" s="2">
        <v>14</v>
      </c>
      <c r="J17" s="75">
        <f t="shared" si="2"/>
        <v>5</v>
      </c>
    </row>
    <row r="18" spans="1:10" hidden="1">
      <c r="A18" s="1"/>
      <c r="B18" s="1"/>
      <c r="C18" s="2"/>
      <c r="D18" s="2"/>
      <c r="E18" s="1"/>
      <c r="F18" s="87"/>
      <c r="G18" s="59"/>
      <c r="H18" s="59"/>
      <c r="I18" s="2"/>
      <c r="J18" s="75"/>
    </row>
    <row r="19" spans="1:10" hidden="1">
      <c r="A19" s="1"/>
      <c r="B19" s="1"/>
      <c r="C19" s="2"/>
      <c r="D19" s="2"/>
      <c r="E19" s="1"/>
      <c r="F19" s="87"/>
      <c r="G19" s="59"/>
      <c r="H19" s="59"/>
      <c r="I19" s="2"/>
      <c r="J19" s="75"/>
    </row>
    <row r="20" spans="1:10" hidden="1">
      <c r="A20" s="1"/>
      <c r="B20" s="1"/>
      <c r="C20" s="2"/>
      <c r="D20" s="2"/>
      <c r="E20" s="1"/>
      <c r="F20" s="87"/>
      <c r="G20" s="59"/>
      <c r="H20" s="59"/>
      <c r="I20" s="2"/>
      <c r="J20" s="75"/>
    </row>
    <row r="21" spans="1:10">
      <c r="A21" s="1"/>
      <c r="B21" s="1"/>
      <c r="C21" s="1"/>
      <c r="D21" s="1"/>
      <c r="E21" s="1"/>
      <c r="F21" s="87"/>
      <c r="G21" s="80"/>
      <c r="H21" s="80"/>
      <c r="I21" s="82"/>
      <c r="J21" s="75"/>
    </row>
    <row r="22" spans="1:10">
      <c r="A22" s="1"/>
      <c r="B22" s="1"/>
      <c r="C22" s="1"/>
      <c r="D22" s="1"/>
      <c r="E22" s="1"/>
      <c r="F22" s="87"/>
      <c r="G22" s="80"/>
      <c r="H22" s="80"/>
      <c r="I22" s="82"/>
      <c r="J22" s="82"/>
    </row>
    <row r="23" spans="1:10">
      <c r="A23" s="1"/>
      <c r="B23" s="1"/>
      <c r="C23" s="2" t="s">
        <v>9</v>
      </c>
      <c r="D23" s="2" t="s">
        <v>9</v>
      </c>
      <c r="E23" s="1" t="s">
        <v>12</v>
      </c>
      <c r="F23" s="87" t="s">
        <v>65</v>
      </c>
      <c r="G23" s="56" t="s">
        <v>51</v>
      </c>
      <c r="H23" s="56" t="s">
        <v>52</v>
      </c>
      <c r="I23" s="2"/>
      <c r="J23" s="75" t="s">
        <v>53</v>
      </c>
    </row>
    <row r="24" spans="1:10">
      <c r="A24" s="1"/>
      <c r="B24" s="1"/>
      <c r="C24" s="2">
        <v>0.92307692307692324</v>
      </c>
      <c r="D24" s="2">
        <v>1.1736111111111105</v>
      </c>
      <c r="E24" s="1" t="s">
        <v>33</v>
      </c>
      <c r="F24" s="87">
        <v>51.69</v>
      </c>
      <c r="G24" s="59">
        <f>F24*$C24</f>
        <v>47.713846153846163</v>
      </c>
      <c r="H24" s="59">
        <f>SMALL(G$24:G$37,I24)</f>
        <v>46.089230769230774</v>
      </c>
      <c r="I24" s="2">
        <v>1</v>
      </c>
      <c r="J24" s="75">
        <f>VLOOKUP(G24,H$24:I$37,2,0)</f>
        <v>3</v>
      </c>
    </row>
    <row r="25" spans="1:10">
      <c r="A25" s="1"/>
      <c r="B25" s="1"/>
      <c r="C25" s="2">
        <v>0.92307692307692324</v>
      </c>
      <c r="D25" s="2">
        <v>1.1736111111111105</v>
      </c>
      <c r="E25" s="1" t="s">
        <v>17</v>
      </c>
      <c r="F25" s="87">
        <v>68.150000000000006</v>
      </c>
      <c r="G25" s="59">
        <f t="shared" ref="G25:G37" si="3">F25*$C25</f>
        <v>62.907692307692322</v>
      </c>
      <c r="H25" s="59">
        <f t="shared" ref="H25:H37" si="4">SMALL(G$24:G$37,I25)</f>
        <v>47.338407079646018</v>
      </c>
      <c r="I25" s="2">
        <v>2</v>
      </c>
      <c r="J25" s="75">
        <f t="shared" ref="J25:J37" si="5">VLOOKUP(G25,H$24:I$37,2,0)</f>
        <v>14</v>
      </c>
    </row>
    <row r="26" spans="1:10">
      <c r="A26" s="1"/>
      <c r="B26" s="1"/>
      <c r="C26" s="2">
        <v>0.92307692307692324</v>
      </c>
      <c r="D26" s="2">
        <v>1.1736111111111105</v>
      </c>
      <c r="E26" s="1" t="s">
        <v>34</v>
      </c>
      <c r="F26" s="87">
        <v>57.72</v>
      </c>
      <c r="G26" s="59">
        <f t="shared" si="3"/>
        <v>53.280000000000008</v>
      </c>
      <c r="H26" s="59">
        <f t="shared" si="4"/>
        <v>47.713846153846163</v>
      </c>
      <c r="I26" s="2">
        <v>3</v>
      </c>
      <c r="J26" s="75">
        <f t="shared" si="5"/>
        <v>6</v>
      </c>
    </row>
    <row r="27" spans="1:10">
      <c r="A27" s="1"/>
      <c r="B27" s="1"/>
      <c r="C27" s="2">
        <v>0.92307692307692324</v>
      </c>
      <c r="D27" s="2">
        <v>1.1736111111111105</v>
      </c>
      <c r="E27" s="1" t="s">
        <v>35</v>
      </c>
      <c r="F27" s="87">
        <v>49.93</v>
      </c>
      <c r="G27" s="59">
        <f t="shared" si="3"/>
        <v>46.089230769230774</v>
      </c>
      <c r="H27" s="59">
        <f t="shared" si="4"/>
        <v>51.756923076923087</v>
      </c>
      <c r="I27" s="2">
        <v>4</v>
      </c>
      <c r="J27" s="75">
        <f t="shared" si="5"/>
        <v>1</v>
      </c>
    </row>
    <row r="28" spans="1:10">
      <c r="A28" s="1"/>
      <c r="B28" s="1"/>
      <c r="C28" s="2">
        <v>0.92307692307692324</v>
      </c>
      <c r="D28" s="2">
        <v>1.1736111111111105</v>
      </c>
      <c r="E28" s="1" t="s">
        <v>36</v>
      </c>
      <c r="F28" s="87">
        <v>57.87</v>
      </c>
      <c r="G28" s="59">
        <f t="shared" si="3"/>
        <v>53.418461538461543</v>
      </c>
      <c r="H28" s="59">
        <f t="shared" si="4"/>
        <v>52.747964601769908</v>
      </c>
      <c r="I28" s="2">
        <v>5</v>
      </c>
      <c r="J28" s="75">
        <f t="shared" si="5"/>
        <v>7</v>
      </c>
    </row>
    <row r="29" spans="1:10">
      <c r="A29" s="1"/>
      <c r="B29" s="1"/>
      <c r="C29" s="2">
        <v>0.95575221238938057</v>
      </c>
      <c r="D29" s="2">
        <v>1.0947359396433469</v>
      </c>
      <c r="E29" s="1" t="s">
        <v>37</v>
      </c>
      <c r="F29" s="87">
        <v>49.53</v>
      </c>
      <c r="G29" s="59">
        <f t="shared" si="3"/>
        <v>47.338407079646018</v>
      </c>
      <c r="H29" s="59">
        <f t="shared" si="4"/>
        <v>53.280000000000008</v>
      </c>
      <c r="I29" s="2">
        <v>6</v>
      </c>
      <c r="J29" s="75">
        <f t="shared" si="5"/>
        <v>2</v>
      </c>
    </row>
    <row r="30" spans="1:10">
      <c r="A30" s="1"/>
      <c r="B30" s="1"/>
      <c r="C30" s="2">
        <v>0.95575221238938057</v>
      </c>
      <c r="D30" s="2">
        <v>1.0947359396433469</v>
      </c>
      <c r="E30" s="1" t="s">
        <v>38</v>
      </c>
      <c r="F30" s="87">
        <v>55.19</v>
      </c>
      <c r="G30" s="59">
        <f t="shared" si="3"/>
        <v>52.747964601769908</v>
      </c>
      <c r="H30" s="59">
        <f t="shared" si="4"/>
        <v>53.418461538461543</v>
      </c>
      <c r="I30" s="2">
        <v>7</v>
      </c>
      <c r="J30" s="75">
        <f t="shared" si="5"/>
        <v>5</v>
      </c>
    </row>
    <row r="31" spans="1:10">
      <c r="A31" s="1"/>
      <c r="B31" s="1"/>
      <c r="C31" s="2">
        <v>0.92307692307692324</v>
      </c>
      <c r="D31" s="2">
        <v>1.1736111111111105</v>
      </c>
      <c r="E31" s="1" t="s">
        <v>39</v>
      </c>
      <c r="F31" s="87">
        <v>56.07</v>
      </c>
      <c r="G31" s="59">
        <f t="shared" si="3"/>
        <v>51.756923076923087</v>
      </c>
      <c r="H31" s="59">
        <f t="shared" si="4"/>
        <v>53.72</v>
      </c>
      <c r="I31" s="2">
        <v>8</v>
      </c>
      <c r="J31" s="75">
        <f t="shared" si="5"/>
        <v>4</v>
      </c>
    </row>
    <row r="32" spans="1:10">
      <c r="A32" s="1"/>
      <c r="B32" s="1"/>
      <c r="C32" s="2">
        <v>1</v>
      </c>
      <c r="D32" s="2">
        <v>1.1141975308641976</v>
      </c>
      <c r="E32" s="1" t="s">
        <v>20</v>
      </c>
      <c r="F32" s="87">
        <v>56.68</v>
      </c>
      <c r="G32" s="59">
        <f t="shared" si="3"/>
        <v>56.68</v>
      </c>
      <c r="H32" s="59">
        <f t="shared" si="4"/>
        <v>53.75</v>
      </c>
      <c r="I32" s="2">
        <v>9</v>
      </c>
      <c r="J32" s="75">
        <f t="shared" si="5"/>
        <v>12</v>
      </c>
    </row>
    <row r="33" spans="1:10">
      <c r="A33" s="1"/>
      <c r="B33" s="1"/>
      <c r="C33" s="2">
        <v>1</v>
      </c>
      <c r="D33" s="2">
        <v>1.1141975308641976</v>
      </c>
      <c r="E33" s="1" t="s">
        <v>40</v>
      </c>
      <c r="F33" s="87">
        <v>53.75</v>
      </c>
      <c r="G33" s="59">
        <f t="shared" si="3"/>
        <v>53.75</v>
      </c>
      <c r="H33" s="59">
        <f t="shared" si="4"/>
        <v>54.34</v>
      </c>
      <c r="I33" s="2">
        <v>10</v>
      </c>
      <c r="J33" s="75">
        <f t="shared" si="5"/>
        <v>9</v>
      </c>
    </row>
    <row r="34" spans="1:10">
      <c r="A34" s="1"/>
      <c r="B34" s="1"/>
      <c r="C34" s="2">
        <v>1</v>
      </c>
      <c r="D34" s="2">
        <v>1.1141975308641976</v>
      </c>
      <c r="E34" s="1" t="s">
        <v>22</v>
      </c>
      <c r="F34" s="87">
        <v>54.34</v>
      </c>
      <c r="G34" s="59">
        <f t="shared" si="3"/>
        <v>54.34</v>
      </c>
      <c r="H34" s="59">
        <f t="shared" si="4"/>
        <v>55.43</v>
      </c>
      <c r="I34" s="2">
        <v>11</v>
      </c>
      <c r="J34" s="75">
        <f t="shared" si="5"/>
        <v>10</v>
      </c>
    </row>
    <row r="35" spans="1:10">
      <c r="A35" s="1"/>
      <c r="B35" s="1"/>
      <c r="C35" s="2">
        <v>1</v>
      </c>
      <c r="D35" s="2">
        <v>1.1141975308641976</v>
      </c>
      <c r="E35" s="1" t="s">
        <v>19</v>
      </c>
      <c r="F35" s="87">
        <v>56.72</v>
      </c>
      <c r="G35" s="59">
        <f t="shared" si="3"/>
        <v>56.72</v>
      </c>
      <c r="H35" s="59">
        <f t="shared" si="4"/>
        <v>56.68</v>
      </c>
      <c r="I35" s="2">
        <v>12</v>
      </c>
      <c r="J35" s="75">
        <f t="shared" si="5"/>
        <v>13</v>
      </c>
    </row>
    <row r="36" spans="1:10">
      <c r="A36" s="1"/>
      <c r="B36" s="1"/>
      <c r="C36" s="2">
        <v>1</v>
      </c>
      <c r="D36" s="2">
        <v>1.1141975308641976</v>
      </c>
      <c r="E36" s="1" t="s">
        <v>41</v>
      </c>
      <c r="F36" s="88">
        <v>53.72</v>
      </c>
      <c r="G36" s="59">
        <f t="shared" si="3"/>
        <v>53.72</v>
      </c>
      <c r="H36" s="59">
        <f t="shared" si="4"/>
        <v>56.72</v>
      </c>
      <c r="I36" s="2">
        <v>13</v>
      </c>
      <c r="J36" s="75">
        <f t="shared" si="5"/>
        <v>8</v>
      </c>
    </row>
    <row r="37" spans="1:10">
      <c r="A37" s="1"/>
      <c r="B37" s="1"/>
      <c r="C37" s="2">
        <v>1</v>
      </c>
      <c r="D37" s="2">
        <v>1.1141975308641976</v>
      </c>
      <c r="E37" s="1" t="s">
        <v>42</v>
      </c>
      <c r="F37" s="88">
        <v>55.43</v>
      </c>
      <c r="G37" s="59">
        <f t="shared" si="3"/>
        <v>55.43</v>
      </c>
      <c r="H37" s="59">
        <f t="shared" si="4"/>
        <v>62.907692307692322</v>
      </c>
      <c r="I37" s="2">
        <v>14</v>
      </c>
      <c r="J37" s="75">
        <f t="shared" si="5"/>
        <v>11</v>
      </c>
    </row>
    <row r="38" spans="1:10">
      <c r="A38" s="1"/>
      <c r="B38" s="1"/>
      <c r="C38" s="1"/>
      <c r="D38" s="1"/>
      <c r="E38" s="1"/>
      <c r="F38" s="88"/>
      <c r="G38" s="1"/>
      <c r="H38" s="1"/>
      <c r="I38" s="1"/>
      <c r="J38" s="1"/>
    </row>
    <row r="39" spans="1:10" hidden="1">
      <c r="A39" s="1"/>
      <c r="B39" s="1"/>
      <c r="C39" s="1"/>
      <c r="D39" s="1"/>
      <c r="E39" s="1"/>
      <c r="F39" s="88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88"/>
      <c r="G40" s="1"/>
      <c r="H40" s="1"/>
      <c r="I40" s="1"/>
      <c r="J40" s="1"/>
    </row>
    <row r="41" spans="1:10">
      <c r="A41" s="1"/>
      <c r="B41" s="1"/>
      <c r="C41" s="2" t="s">
        <v>9</v>
      </c>
      <c r="D41" s="2" t="s">
        <v>9</v>
      </c>
      <c r="E41" s="1" t="s">
        <v>12</v>
      </c>
      <c r="F41" s="87" t="s">
        <v>65</v>
      </c>
      <c r="G41" s="56" t="s">
        <v>51</v>
      </c>
      <c r="H41" s="56" t="s">
        <v>52</v>
      </c>
      <c r="I41" s="2"/>
      <c r="J41" s="75" t="s">
        <v>53</v>
      </c>
    </row>
    <row r="42" spans="1:10">
      <c r="A42" s="1"/>
      <c r="B42" s="1"/>
      <c r="C42" s="2">
        <v>0.90476190476190477</v>
      </c>
      <c r="D42" s="2">
        <v>1.2216066481994456</v>
      </c>
      <c r="E42" s="1" t="s">
        <v>43</v>
      </c>
      <c r="F42" s="87">
        <v>51.47</v>
      </c>
      <c r="G42" s="59">
        <f>F42*$C42</f>
        <v>46.568095238095239</v>
      </c>
      <c r="H42" s="59">
        <f>SMALL(G$42:G$59,I42)</f>
        <v>41.368181818181817</v>
      </c>
      <c r="I42" s="2">
        <v>1</v>
      </c>
      <c r="J42" s="75">
        <f>VLOOKUP(G42,H$42:I$59,2,0)</f>
        <v>14</v>
      </c>
    </row>
    <row r="43" spans="1:10">
      <c r="A43" s="1"/>
      <c r="B43" s="1"/>
      <c r="C43" s="2">
        <v>0.90476190476190477</v>
      </c>
      <c r="D43" s="2">
        <v>1.2216066481994456</v>
      </c>
      <c r="E43" s="1" t="s">
        <v>66</v>
      </c>
      <c r="F43" s="87">
        <v>50.16</v>
      </c>
      <c r="G43" s="59">
        <f>F43*$C43</f>
        <v>45.382857142857141</v>
      </c>
      <c r="H43" s="59">
        <f t="shared" ref="H43:H59" si="6">SMALL(G$42:G$59,I43)</f>
        <v>41.857575757575752</v>
      </c>
      <c r="I43" s="2">
        <v>2</v>
      </c>
      <c r="J43" s="75">
        <f t="shared" ref="J43:J59" si="7">VLOOKUP(G43,H$42:I$59,2,0)</f>
        <v>12</v>
      </c>
    </row>
    <row r="44" spans="1:10">
      <c r="A44" s="1"/>
      <c r="B44" s="1"/>
      <c r="C44" s="2">
        <v>0.90476190476190477</v>
      </c>
      <c r="D44" s="2">
        <v>1.2216066481994456</v>
      </c>
      <c r="E44" s="1" t="s">
        <v>18</v>
      </c>
      <c r="F44" s="87">
        <v>46.4</v>
      </c>
      <c r="G44" s="59">
        <f t="shared" ref="G44:G59" si="8">F44*$C44</f>
        <v>41.980952380952381</v>
      </c>
      <c r="H44" s="59">
        <f t="shared" si="6"/>
        <v>41.980952380952381</v>
      </c>
      <c r="I44" s="2">
        <v>3</v>
      </c>
      <c r="J44" s="75">
        <f t="shared" si="7"/>
        <v>3</v>
      </c>
    </row>
    <row r="45" spans="1:10">
      <c r="A45" s="1"/>
      <c r="B45" s="1"/>
      <c r="C45" s="2">
        <v>0.86363636363636365</v>
      </c>
      <c r="D45" s="2">
        <v>1.3407202216066483</v>
      </c>
      <c r="E45" s="1" t="s">
        <v>44</v>
      </c>
      <c r="F45" s="87">
        <v>52.63</v>
      </c>
      <c r="G45" s="59">
        <f t="shared" si="8"/>
        <v>45.453181818181818</v>
      </c>
      <c r="H45" s="59">
        <f t="shared" si="6"/>
        <v>42.82676767676768</v>
      </c>
      <c r="I45" s="2">
        <v>4</v>
      </c>
      <c r="J45" s="75">
        <f t="shared" si="7"/>
        <v>13</v>
      </c>
    </row>
    <row r="46" spans="1:10">
      <c r="A46" s="1"/>
      <c r="B46" s="1"/>
      <c r="C46" s="2">
        <v>0.86363636363636365</v>
      </c>
      <c r="D46" s="2">
        <v>1.3407202216066483</v>
      </c>
      <c r="E46" s="1" t="s">
        <v>21</v>
      </c>
      <c r="F46" s="87">
        <v>57.34</v>
      </c>
      <c r="G46" s="59">
        <f t="shared" si="8"/>
        <v>49.520909090909093</v>
      </c>
      <c r="H46" s="59">
        <f t="shared" si="6"/>
        <v>43.413207547169812</v>
      </c>
      <c r="I46" s="2">
        <v>5</v>
      </c>
      <c r="J46" s="75">
        <f t="shared" si="7"/>
        <v>16</v>
      </c>
    </row>
    <row r="47" spans="1:10">
      <c r="A47" s="1"/>
      <c r="B47" s="1"/>
      <c r="C47" s="2">
        <v>0.86363636363636365</v>
      </c>
      <c r="D47" s="2">
        <v>1.3407202216066483</v>
      </c>
      <c r="E47" s="1" t="s">
        <v>45</v>
      </c>
      <c r="F47" s="87">
        <v>47.9</v>
      </c>
      <c r="G47" s="59">
        <f>F47*$C47</f>
        <v>41.368181818181817</v>
      </c>
      <c r="H47" s="59">
        <f t="shared" si="6"/>
        <v>43.610377358490567</v>
      </c>
      <c r="I47" s="2">
        <v>6</v>
      </c>
      <c r="J47" s="75">
        <f t="shared" si="7"/>
        <v>1</v>
      </c>
    </row>
    <row r="48" spans="1:10">
      <c r="A48" s="1"/>
      <c r="B48" s="1"/>
      <c r="C48" s="2">
        <v>0.86363636363636365</v>
      </c>
      <c r="D48" s="2">
        <v>1.3407202216066483</v>
      </c>
      <c r="E48" s="1" t="s">
        <v>46</v>
      </c>
      <c r="F48" s="87">
        <v>51.19</v>
      </c>
      <c r="G48" s="59">
        <f t="shared" si="8"/>
        <v>44.209545454545456</v>
      </c>
      <c r="H48" s="59">
        <f t="shared" si="6"/>
        <v>44.209545454545456</v>
      </c>
      <c r="I48" s="2">
        <v>7</v>
      </c>
      <c r="J48" s="75">
        <f t="shared" si="7"/>
        <v>7</v>
      </c>
    </row>
    <row r="49" spans="1:10">
      <c r="A49" s="1"/>
      <c r="B49" s="1"/>
      <c r="C49" s="2">
        <v>0.94059405940594065</v>
      </c>
      <c r="D49" s="2">
        <v>1.1303047091412741</v>
      </c>
      <c r="E49" s="1" t="s">
        <v>0</v>
      </c>
      <c r="F49" s="87">
        <v>48.13</v>
      </c>
      <c r="G49" s="59">
        <f t="shared" si="8"/>
        <v>45.270792079207929</v>
      </c>
      <c r="H49" s="59">
        <f t="shared" si="6"/>
        <v>44.56</v>
      </c>
      <c r="I49" s="2">
        <v>8</v>
      </c>
      <c r="J49" s="75">
        <f t="shared" si="7"/>
        <v>11</v>
      </c>
    </row>
    <row r="50" spans="1:10">
      <c r="A50" s="1"/>
      <c r="B50" s="1"/>
      <c r="C50" s="2">
        <v>0.87962962962962954</v>
      </c>
      <c r="D50" s="2">
        <v>1.2924099722991695</v>
      </c>
      <c r="E50" s="1" t="s">
        <v>47</v>
      </c>
      <c r="F50" s="87">
        <v>56.93</v>
      </c>
      <c r="G50" s="59">
        <f t="shared" si="8"/>
        <v>50.077314814814812</v>
      </c>
      <c r="H50" s="59">
        <f t="shared" si="6"/>
        <v>44.941584158415843</v>
      </c>
      <c r="I50" s="2">
        <v>9</v>
      </c>
      <c r="J50" s="75">
        <f t="shared" si="7"/>
        <v>18</v>
      </c>
    </row>
    <row r="51" spans="1:10">
      <c r="A51" s="1"/>
      <c r="B51" s="1"/>
      <c r="C51" s="2">
        <v>0.94059405940594065</v>
      </c>
      <c r="D51" s="2">
        <v>1.1303047091412741</v>
      </c>
      <c r="E51" s="1" t="s">
        <v>48</v>
      </c>
      <c r="F51" s="87">
        <v>47.78</v>
      </c>
      <c r="G51" s="59">
        <f t="shared" si="8"/>
        <v>44.941584158415843</v>
      </c>
      <c r="H51" s="59">
        <f t="shared" si="6"/>
        <v>45.06262626262626</v>
      </c>
      <c r="I51" s="2">
        <v>10</v>
      </c>
      <c r="J51" s="75">
        <f t="shared" si="7"/>
        <v>9</v>
      </c>
    </row>
    <row r="52" spans="1:10">
      <c r="A52" s="1"/>
      <c r="B52" s="1"/>
      <c r="C52" s="2">
        <v>0.94059405940594065</v>
      </c>
      <c r="D52" s="2">
        <v>1.1303047091412741</v>
      </c>
      <c r="E52" s="1" t="s">
        <v>49</v>
      </c>
      <c r="F52" s="87">
        <v>52.22</v>
      </c>
      <c r="G52" s="59">
        <f t="shared" si="8"/>
        <v>49.117821782178218</v>
      </c>
      <c r="H52" s="59">
        <f t="shared" si="6"/>
        <v>45.270792079207929</v>
      </c>
      <c r="I52" s="2">
        <v>11</v>
      </c>
      <c r="J52" s="75">
        <f t="shared" si="7"/>
        <v>15</v>
      </c>
    </row>
    <row r="53" spans="1:10">
      <c r="A53" s="1"/>
      <c r="B53" s="1"/>
      <c r="C53" s="2">
        <v>0.95959595959595956</v>
      </c>
      <c r="D53" s="2">
        <v>1.0859833795013853</v>
      </c>
      <c r="E53" s="1" t="s">
        <v>3</v>
      </c>
      <c r="F53" s="87">
        <v>43.62</v>
      </c>
      <c r="G53" s="59">
        <f t="shared" si="8"/>
        <v>41.857575757575752</v>
      </c>
      <c r="H53" s="59">
        <f t="shared" si="6"/>
        <v>45.382857142857141</v>
      </c>
      <c r="I53" s="2">
        <v>12</v>
      </c>
      <c r="J53" s="75">
        <f t="shared" si="7"/>
        <v>2</v>
      </c>
    </row>
    <row r="54" spans="1:10">
      <c r="A54" s="1"/>
      <c r="B54" s="1"/>
      <c r="C54" s="2">
        <v>0.95959595959595956</v>
      </c>
      <c r="D54" s="2">
        <v>1.0859833795013853</v>
      </c>
      <c r="E54" s="1" t="s">
        <v>4</v>
      </c>
      <c r="F54" s="87">
        <v>44.63</v>
      </c>
      <c r="G54" s="59">
        <f t="shared" si="8"/>
        <v>42.82676767676768</v>
      </c>
      <c r="H54" s="59">
        <f t="shared" si="6"/>
        <v>45.453181818181818</v>
      </c>
      <c r="I54" s="2">
        <v>13</v>
      </c>
      <c r="J54" s="75">
        <f t="shared" si="7"/>
        <v>4</v>
      </c>
    </row>
    <row r="55" spans="1:10">
      <c r="A55" s="1"/>
      <c r="B55" s="1"/>
      <c r="C55" s="2">
        <v>0.95959595959595956</v>
      </c>
      <c r="D55" s="2">
        <v>1.0859833795013853</v>
      </c>
      <c r="E55" s="1" t="s">
        <v>1</v>
      </c>
      <c r="F55" s="88">
        <v>46.96</v>
      </c>
      <c r="G55" s="59">
        <f t="shared" si="8"/>
        <v>45.06262626262626</v>
      </c>
      <c r="H55" s="59">
        <f t="shared" si="6"/>
        <v>46.568095238095239</v>
      </c>
      <c r="I55" s="2">
        <v>14</v>
      </c>
      <c r="J55" s="75">
        <f t="shared" si="7"/>
        <v>10</v>
      </c>
    </row>
    <row r="56" spans="1:10">
      <c r="A56" s="1"/>
      <c r="B56" s="1"/>
      <c r="C56" s="2">
        <v>0.95959595959595956</v>
      </c>
      <c r="D56" s="2">
        <v>1.0859833795013853</v>
      </c>
      <c r="E56" s="1" t="s">
        <v>2</v>
      </c>
      <c r="F56" s="88">
        <v>51.94</v>
      </c>
      <c r="G56" s="59">
        <f t="shared" si="8"/>
        <v>49.841414141414134</v>
      </c>
      <c r="H56" s="59">
        <f t="shared" si="6"/>
        <v>49.117821782178218</v>
      </c>
      <c r="I56" s="2">
        <v>15</v>
      </c>
      <c r="J56" s="75">
        <f t="shared" si="7"/>
        <v>17</v>
      </c>
    </row>
    <row r="57" spans="1:10">
      <c r="A57" s="1"/>
      <c r="B57" s="1"/>
      <c r="C57" s="1">
        <v>0.89622641509433965</v>
      </c>
      <c r="D57" s="1">
        <v>1.2449861495844874</v>
      </c>
      <c r="E57" s="1" t="s">
        <v>5</v>
      </c>
      <c r="F57" s="88">
        <v>48.66</v>
      </c>
      <c r="G57" s="59">
        <f t="shared" si="8"/>
        <v>43.610377358490567</v>
      </c>
      <c r="H57" s="59">
        <f t="shared" si="6"/>
        <v>49.520909090909093</v>
      </c>
      <c r="I57" s="2">
        <v>16</v>
      </c>
      <c r="J57" s="75">
        <f t="shared" si="7"/>
        <v>6</v>
      </c>
    </row>
    <row r="58" spans="1:10">
      <c r="A58" s="1"/>
      <c r="B58" s="1"/>
      <c r="C58" s="1">
        <v>0.89622641509433965</v>
      </c>
      <c r="D58" s="1">
        <v>1.2449861495844874</v>
      </c>
      <c r="E58" s="1" t="s">
        <v>6</v>
      </c>
      <c r="F58" s="88">
        <v>48.44</v>
      </c>
      <c r="G58" s="59">
        <f t="shared" si="8"/>
        <v>43.413207547169812</v>
      </c>
      <c r="H58" s="59">
        <f t="shared" si="6"/>
        <v>49.841414141414134</v>
      </c>
      <c r="I58" s="2">
        <v>17</v>
      </c>
      <c r="J58" s="75">
        <f>VLOOKUP(G58,H$42:I$59,2,0)</f>
        <v>5</v>
      </c>
    </row>
    <row r="59" spans="1:10">
      <c r="A59" s="1"/>
      <c r="B59" s="1"/>
      <c r="C59" s="2">
        <v>1</v>
      </c>
      <c r="D59" s="2">
        <v>1</v>
      </c>
      <c r="E59" s="1" t="s">
        <v>50</v>
      </c>
      <c r="F59" s="88">
        <v>44.56</v>
      </c>
      <c r="G59" s="59">
        <f t="shared" si="8"/>
        <v>44.56</v>
      </c>
      <c r="H59" s="59">
        <f t="shared" si="6"/>
        <v>50.077314814814812</v>
      </c>
      <c r="I59" s="2">
        <v>18</v>
      </c>
      <c r="J59" s="75">
        <f t="shared" si="7"/>
        <v>8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9"/>
  <sheetViews>
    <sheetView topLeftCell="A42" workbookViewId="0">
      <selection activeCell="A42" sqref="A1:XFD1048576"/>
    </sheetView>
  </sheetViews>
  <sheetFormatPr defaultRowHeight="15"/>
  <cols>
    <col min="1" max="2" width="9.140625" style="3"/>
    <col min="3" max="3" width="0" style="3" hidden="1" customWidth="1"/>
    <col min="4" max="4" width="9" style="3" hidden="1" customWidth="1"/>
    <col min="5" max="5" width="17.28515625" style="3" customWidth="1"/>
    <col min="6" max="6" width="9.140625" style="89"/>
    <col min="7" max="7" width="11.85546875" style="3" bestFit="1" customWidth="1"/>
    <col min="8" max="9" width="0" style="3" hidden="1" customWidth="1"/>
    <col min="10" max="16384" width="9.140625" style="3"/>
  </cols>
  <sheetData>
    <row r="1" spans="1:10">
      <c r="A1" s="1"/>
      <c r="B1" s="1"/>
      <c r="C1" s="1"/>
      <c r="D1" s="1"/>
      <c r="E1" s="1"/>
      <c r="F1" s="84"/>
      <c r="G1" s="1"/>
      <c r="H1" s="1"/>
      <c r="I1" s="1"/>
      <c r="J1" s="1"/>
    </row>
    <row r="2" spans="1:10">
      <c r="A2" s="1"/>
      <c r="B2" s="1"/>
      <c r="C2" s="1"/>
      <c r="D2" s="1"/>
      <c r="E2" s="1"/>
      <c r="F2" s="84"/>
      <c r="G2" s="1"/>
      <c r="H2" s="1"/>
      <c r="I2" s="1"/>
      <c r="J2" s="1"/>
    </row>
    <row r="3" spans="1:10">
      <c r="A3" s="1"/>
      <c r="B3" s="1"/>
      <c r="C3" s="2" t="s">
        <v>9</v>
      </c>
      <c r="D3" s="2" t="s">
        <v>9</v>
      </c>
      <c r="E3" s="1" t="s">
        <v>12</v>
      </c>
      <c r="F3" s="85" t="s">
        <v>54</v>
      </c>
      <c r="G3" s="56" t="s">
        <v>51</v>
      </c>
      <c r="H3" s="56" t="s">
        <v>52</v>
      </c>
      <c r="I3" s="2"/>
      <c r="J3" s="75" t="s">
        <v>53</v>
      </c>
    </row>
    <row r="4" spans="1:10">
      <c r="A4" s="1"/>
      <c r="B4" s="1"/>
      <c r="C4" s="2">
        <v>1.1254442344045366</v>
      </c>
      <c r="D4" s="2">
        <v>0.94262295081967218</v>
      </c>
      <c r="E4" s="1" t="s">
        <v>14</v>
      </c>
      <c r="F4" s="85">
        <v>11.47</v>
      </c>
      <c r="G4" s="59">
        <f>F4*D4</f>
        <v>10.811885245901641</v>
      </c>
      <c r="H4" s="59">
        <f>SMALL(G$4:G$17,I4)</f>
        <v>10.149206349206349</v>
      </c>
      <c r="I4" s="2">
        <v>1</v>
      </c>
      <c r="J4" s="75">
        <f>VLOOKUP(G4,H$4:I$17,2,0)</f>
        <v>7</v>
      </c>
    </row>
    <row r="5" spans="1:10">
      <c r="A5" s="1"/>
      <c r="B5" s="1"/>
      <c r="C5" s="2">
        <v>1.1254442344045366</v>
      </c>
      <c r="D5" s="2">
        <v>0.94262295081967218</v>
      </c>
      <c r="E5" s="1" t="s">
        <v>32</v>
      </c>
      <c r="F5" s="85">
        <v>12</v>
      </c>
      <c r="G5" s="59">
        <f t="shared" ref="G5:G17" si="0">F5*D5</f>
        <v>11.311475409836067</v>
      </c>
      <c r="H5" s="59">
        <f t="shared" ref="H5:H17" si="1">SMALL(G$4:G$17,I5)</f>
        <v>10.510245901639346</v>
      </c>
      <c r="I5" s="2">
        <v>2</v>
      </c>
      <c r="J5" s="75">
        <f t="shared" ref="J5:J17" si="2">VLOOKUP(G5,H$4:I$17,2,0)</f>
        <v>9</v>
      </c>
    </row>
    <row r="6" spans="1:10">
      <c r="A6" s="1"/>
      <c r="B6" s="1"/>
      <c r="C6" s="2">
        <v>1.1254442344045366</v>
      </c>
      <c r="D6" s="2">
        <v>0.94262295081967218</v>
      </c>
      <c r="E6" s="1" t="s">
        <v>13</v>
      </c>
      <c r="F6" s="85">
        <v>13.03</v>
      </c>
      <c r="G6" s="59">
        <f t="shared" si="0"/>
        <v>12.282377049180328</v>
      </c>
      <c r="H6" s="59">
        <f t="shared" si="1"/>
        <v>10.6</v>
      </c>
      <c r="I6" s="2">
        <v>3</v>
      </c>
      <c r="J6" s="75">
        <f t="shared" si="2"/>
        <v>14</v>
      </c>
    </row>
    <row r="7" spans="1:10">
      <c r="A7" s="1"/>
      <c r="B7" s="1"/>
      <c r="C7" s="2">
        <v>1.1254442344045366</v>
      </c>
      <c r="D7" s="2">
        <v>0.94262295081967218</v>
      </c>
      <c r="E7" s="1" t="s">
        <v>15</v>
      </c>
      <c r="F7" s="85">
        <v>11.15</v>
      </c>
      <c r="G7" s="59">
        <f t="shared" si="0"/>
        <v>10.510245901639346</v>
      </c>
      <c r="H7" s="59">
        <f t="shared" si="1"/>
        <v>10.604508196721312</v>
      </c>
      <c r="I7" s="2">
        <v>4</v>
      </c>
      <c r="J7" s="75">
        <f t="shared" si="2"/>
        <v>2</v>
      </c>
    </row>
    <row r="8" spans="1:10">
      <c r="A8" s="1"/>
      <c r="B8" s="1"/>
      <c r="C8" s="2">
        <v>1.2004536862003778</v>
      </c>
      <c r="D8" s="1">
        <v>0.91269841269841279</v>
      </c>
      <c r="E8" s="1" t="s">
        <v>23</v>
      </c>
      <c r="F8" s="85">
        <v>11.12</v>
      </c>
      <c r="G8" s="59">
        <f t="shared" si="0"/>
        <v>10.149206349206349</v>
      </c>
      <c r="H8" s="59">
        <f t="shared" si="1"/>
        <v>10.62</v>
      </c>
      <c r="I8" s="2">
        <v>5</v>
      </c>
      <c r="J8" s="75">
        <f t="shared" si="2"/>
        <v>1</v>
      </c>
    </row>
    <row r="9" spans="1:10">
      <c r="A9" s="1"/>
      <c r="B9" s="1"/>
      <c r="C9" s="2">
        <v>1.2004536862003778</v>
      </c>
      <c r="D9" s="1">
        <v>0.91269841269841279</v>
      </c>
      <c r="E9" s="1" t="s">
        <v>31</v>
      </c>
      <c r="F9" s="85">
        <v>11.68</v>
      </c>
      <c r="G9" s="59">
        <f t="shared" si="0"/>
        <v>10.660317460317462</v>
      </c>
      <c r="H9" s="59">
        <f t="shared" si="1"/>
        <v>10.660317460317462</v>
      </c>
      <c r="I9" s="2">
        <v>6</v>
      </c>
      <c r="J9" s="75">
        <f t="shared" si="2"/>
        <v>6</v>
      </c>
    </row>
    <row r="10" spans="1:10">
      <c r="A10" s="1"/>
      <c r="B10" s="1"/>
      <c r="C10" s="2">
        <v>1.2004536862003778</v>
      </c>
      <c r="D10" s="1">
        <v>0.91269841269841279</v>
      </c>
      <c r="E10" s="1" t="s">
        <v>30</v>
      </c>
      <c r="F10" s="85">
        <v>12.54</v>
      </c>
      <c r="G10" s="59">
        <f t="shared" si="0"/>
        <v>11.445238095238096</v>
      </c>
      <c r="H10" s="59">
        <f t="shared" si="1"/>
        <v>10.811885245901641</v>
      </c>
      <c r="I10" s="2">
        <v>7</v>
      </c>
      <c r="J10" s="75">
        <f t="shared" si="2"/>
        <v>11</v>
      </c>
    </row>
    <row r="11" spans="1:10">
      <c r="A11" s="1"/>
      <c r="B11" s="1"/>
      <c r="C11" s="2">
        <v>1</v>
      </c>
      <c r="D11" s="2">
        <v>1</v>
      </c>
      <c r="E11" s="1" t="s">
        <v>24</v>
      </c>
      <c r="F11" s="85">
        <v>11.28</v>
      </c>
      <c r="G11" s="59">
        <f t="shared" si="0"/>
        <v>11.28</v>
      </c>
      <c r="H11" s="59">
        <f t="shared" si="1"/>
        <v>11.28</v>
      </c>
      <c r="I11" s="2">
        <v>8</v>
      </c>
      <c r="J11" s="75">
        <f t="shared" si="2"/>
        <v>8</v>
      </c>
    </row>
    <row r="12" spans="1:10">
      <c r="A12" s="1"/>
      <c r="B12" s="1"/>
      <c r="C12" s="76">
        <v>1.1254442344045366</v>
      </c>
      <c r="D12" s="76">
        <v>0.94262295081967218</v>
      </c>
      <c r="E12" s="77" t="s">
        <v>25</v>
      </c>
      <c r="F12" s="86">
        <v>11.25</v>
      </c>
      <c r="G12" s="59">
        <f t="shared" si="0"/>
        <v>10.604508196721312</v>
      </c>
      <c r="H12" s="59">
        <f t="shared" si="1"/>
        <v>11.311475409836067</v>
      </c>
      <c r="I12" s="76">
        <v>9</v>
      </c>
      <c r="J12" s="75">
        <f t="shared" si="2"/>
        <v>4</v>
      </c>
    </row>
    <row r="13" spans="1:10">
      <c r="A13" s="1"/>
      <c r="B13" s="1"/>
      <c r="C13" s="2">
        <v>1</v>
      </c>
      <c r="D13" s="2">
        <v>1</v>
      </c>
      <c r="E13" s="1" t="s">
        <v>16</v>
      </c>
      <c r="F13" s="85">
        <v>10.62</v>
      </c>
      <c r="G13" s="59">
        <f t="shared" si="0"/>
        <v>10.62</v>
      </c>
      <c r="H13" s="59">
        <f t="shared" si="1"/>
        <v>11.311475409836067</v>
      </c>
      <c r="I13" s="2">
        <v>10</v>
      </c>
      <c r="J13" s="75">
        <f t="shared" si="2"/>
        <v>5</v>
      </c>
    </row>
    <row r="14" spans="1:10">
      <c r="A14" s="1"/>
      <c r="B14" s="1"/>
      <c r="C14" s="2">
        <v>1</v>
      </c>
      <c r="D14" s="2">
        <v>1</v>
      </c>
      <c r="E14" s="1" t="s">
        <v>26</v>
      </c>
      <c r="F14" s="85">
        <v>10.6</v>
      </c>
      <c r="G14" s="59">
        <f t="shared" si="0"/>
        <v>10.6</v>
      </c>
      <c r="H14" s="59">
        <f t="shared" si="1"/>
        <v>11.445238095238096</v>
      </c>
      <c r="I14" s="78">
        <v>11</v>
      </c>
      <c r="J14" s="75">
        <f t="shared" si="2"/>
        <v>3</v>
      </c>
    </row>
    <row r="15" spans="1:10">
      <c r="A15" s="1"/>
      <c r="B15" s="1"/>
      <c r="C15" s="2">
        <v>1</v>
      </c>
      <c r="D15" s="2">
        <v>1</v>
      </c>
      <c r="E15" s="1" t="s">
        <v>27</v>
      </c>
      <c r="F15" s="85">
        <v>11.96</v>
      </c>
      <c r="G15" s="59">
        <f t="shared" si="0"/>
        <v>11.96</v>
      </c>
      <c r="H15" s="59">
        <f t="shared" si="1"/>
        <v>11.72</v>
      </c>
      <c r="I15" s="2">
        <v>12</v>
      </c>
      <c r="J15" s="75">
        <f t="shared" si="2"/>
        <v>13</v>
      </c>
    </row>
    <row r="16" spans="1:10">
      <c r="A16" s="1"/>
      <c r="B16" s="1"/>
      <c r="C16" s="2">
        <v>1</v>
      </c>
      <c r="D16" s="2">
        <v>1</v>
      </c>
      <c r="E16" s="1" t="s">
        <v>29</v>
      </c>
      <c r="F16" s="85">
        <v>11.72</v>
      </c>
      <c r="G16" s="59">
        <f t="shared" si="0"/>
        <v>11.72</v>
      </c>
      <c r="H16" s="59">
        <f t="shared" si="1"/>
        <v>11.96</v>
      </c>
      <c r="I16" s="2">
        <v>13</v>
      </c>
      <c r="J16" s="75">
        <f t="shared" si="2"/>
        <v>12</v>
      </c>
    </row>
    <row r="17" spans="1:10">
      <c r="A17" s="1"/>
      <c r="B17" s="1"/>
      <c r="C17" s="2">
        <v>1.1254442344045366</v>
      </c>
      <c r="D17" s="76">
        <v>0.94262295081967218</v>
      </c>
      <c r="E17" s="1" t="s">
        <v>28</v>
      </c>
      <c r="F17" s="85">
        <v>12</v>
      </c>
      <c r="G17" s="59">
        <f t="shared" si="0"/>
        <v>11.311475409836067</v>
      </c>
      <c r="H17" s="59">
        <f t="shared" si="1"/>
        <v>12.282377049180328</v>
      </c>
      <c r="I17" s="2">
        <v>14</v>
      </c>
      <c r="J17" s="75">
        <f t="shared" si="2"/>
        <v>9</v>
      </c>
    </row>
    <row r="18" spans="1:10" hidden="1">
      <c r="A18" s="1"/>
      <c r="B18" s="1"/>
      <c r="C18" s="2"/>
      <c r="D18" s="2"/>
      <c r="E18" s="1"/>
      <c r="F18" s="85"/>
      <c r="G18" s="59"/>
      <c r="H18" s="59"/>
      <c r="I18" s="2"/>
      <c r="J18" s="75"/>
    </row>
    <row r="19" spans="1:10" hidden="1">
      <c r="A19" s="1"/>
      <c r="B19" s="1"/>
      <c r="C19" s="2"/>
      <c r="D19" s="2"/>
      <c r="E19" s="1"/>
      <c r="F19" s="85"/>
      <c r="G19" s="59"/>
      <c r="H19" s="59"/>
      <c r="I19" s="2"/>
      <c r="J19" s="75"/>
    </row>
    <row r="20" spans="1:10" hidden="1">
      <c r="A20" s="1"/>
      <c r="B20" s="1"/>
      <c r="C20" s="2"/>
      <c r="D20" s="2"/>
      <c r="E20" s="1"/>
      <c r="F20" s="85"/>
      <c r="G20" s="59"/>
      <c r="H20" s="59"/>
      <c r="I20" s="2"/>
      <c r="J20" s="75"/>
    </row>
    <row r="21" spans="1:10">
      <c r="A21" s="1"/>
      <c r="B21" s="1"/>
      <c r="C21" s="1"/>
      <c r="D21" s="1"/>
      <c r="E21" s="1"/>
      <c r="F21" s="85"/>
      <c r="G21" s="80"/>
      <c r="H21" s="80"/>
      <c r="I21" s="82"/>
      <c r="J21" s="75"/>
    </row>
    <row r="22" spans="1:10">
      <c r="A22" s="1"/>
      <c r="B22" s="1"/>
      <c r="C22" s="1"/>
      <c r="D22" s="1"/>
      <c r="E22" s="1"/>
      <c r="F22" s="85"/>
      <c r="G22" s="80"/>
      <c r="H22" s="80"/>
      <c r="I22" s="82"/>
      <c r="J22" s="82"/>
    </row>
    <row r="23" spans="1:10">
      <c r="A23" s="1"/>
      <c r="B23" s="1"/>
      <c r="C23" s="2" t="s">
        <v>9</v>
      </c>
      <c r="D23" s="2" t="s">
        <v>9</v>
      </c>
      <c r="E23" s="1" t="s">
        <v>12</v>
      </c>
      <c r="F23" s="85" t="s">
        <v>54</v>
      </c>
      <c r="G23" s="56" t="s">
        <v>51</v>
      </c>
      <c r="H23" s="56" t="s">
        <v>52</v>
      </c>
      <c r="I23" s="2"/>
      <c r="J23" s="75" t="s">
        <v>53</v>
      </c>
    </row>
    <row r="24" spans="1:10">
      <c r="A24" s="1"/>
      <c r="B24" s="1"/>
      <c r="C24" s="2">
        <v>0.92307692307692324</v>
      </c>
      <c r="D24" s="2">
        <v>1.1736111111111105</v>
      </c>
      <c r="E24" s="1" t="s">
        <v>33</v>
      </c>
      <c r="F24" s="85">
        <v>10.43</v>
      </c>
      <c r="G24" s="59">
        <f>F24*$C24</f>
        <v>9.6276923076923087</v>
      </c>
      <c r="H24" s="59">
        <f>SMALL(G$24:G$37,I24)</f>
        <v>9.6276923076923087</v>
      </c>
      <c r="I24" s="2">
        <v>1</v>
      </c>
      <c r="J24" s="75">
        <f>VLOOKUP(G24,H$24:I$37,2,0)</f>
        <v>1</v>
      </c>
    </row>
    <row r="25" spans="1:10">
      <c r="A25" s="1"/>
      <c r="B25" s="1"/>
      <c r="C25" s="2">
        <v>0.92307692307692324</v>
      </c>
      <c r="D25" s="2">
        <v>1.1736111111111105</v>
      </c>
      <c r="E25" s="1" t="s">
        <v>17</v>
      </c>
      <c r="F25" s="85">
        <v>11.94</v>
      </c>
      <c r="G25" s="59">
        <f t="shared" ref="G25:G37" si="3">F25*$C25</f>
        <v>11.021538461538462</v>
      </c>
      <c r="H25" s="59">
        <f t="shared" ref="H25:H37" si="4">SMALL(G$24:G$37,I25)</f>
        <v>9.7476923076923097</v>
      </c>
      <c r="I25" s="2">
        <v>2</v>
      </c>
      <c r="J25" s="75">
        <f t="shared" ref="J25:J37" si="5">VLOOKUP(G25,H$24:I$37,2,0)</f>
        <v>9</v>
      </c>
    </row>
    <row r="26" spans="1:10">
      <c r="A26" s="1"/>
      <c r="B26" s="1"/>
      <c r="C26" s="2">
        <v>0.92307692307692324</v>
      </c>
      <c r="D26" s="2">
        <v>1.1736111111111105</v>
      </c>
      <c r="E26" s="1" t="s">
        <v>34</v>
      </c>
      <c r="F26" s="85">
        <v>11.36</v>
      </c>
      <c r="G26" s="59">
        <f t="shared" si="3"/>
        <v>10.486153846153847</v>
      </c>
      <c r="H26" s="59">
        <f t="shared" si="4"/>
        <v>9.7964601769911503</v>
      </c>
      <c r="I26" s="2">
        <v>3</v>
      </c>
      <c r="J26" s="75">
        <f t="shared" si="5"/>
        <v>6</v>
      </c>
    </row>
    <row r="27" spans="1:10">
      <c r="A27" s="1"/>
      <c r="B27" s="1"/>
      <c r="C27" s="2">
        <v>0.92307692307692324</v>
      </c>
      <c r="D27" s="2">
        <v>1.1736111111111105</v>
      </c>
      <c r="E27" s="1" t="s">
        <v>35</v>
      </c>
      <c r="F27" s="85">
        <v>10.56</v>
      </c>
      <c r="G27" s="59">
        <f t="shared" si="3"/>
        <v>9.7476923076923097</v>
      </c>
      <c r="H27" s="59">
        <f t="shared" si="4"/>
        <v>10.21846153846154</v>
      </c>
      <c r="I27" s="2">
        <v>4</v>
      </c>
      <c r="J27" s="75">
        <f t="shared" si="5"/>
        <v>2</v>
      </c>
    </row>
    <row r="28" spans="1:10">
      <c r="A28" s="1"/>
      <c r="B28" s="1"/>
      <c r="C28" s="2">
        <v>0.92307692307692324</v>
      </c>
      <c r="D28" s="2">
        <v>1.1736111111111105</v>
      </c>
      <c r="E28" s="1" t="s">
        <v>36</v>
      </c>
      <c r="F28" s="85">
        <v>11.07</v>
      </c>
      <c r="G28" s="59">
        <f t="shared" si="3"/>
        <v>10.21846153846154</v>
      </c>
      <c r="H28" s="59">
        <f t="shared" si="4"/>
        <v>10.455929203539823</v>
      </c>
      <c r="I28" s="2">
        <v>5</v>
      </c>
      <c r="J28" s="75">
        <f t="shared" si="5"/>
        <v>4</v>
      </c>
    </row>
    <row r="29" spans="1:10">
      <c r="A29" s="1"/>
      <c r="B29" s="1"/>
      <c r="C29" s="2">
        <v>0.95575221238938057</v>
      </c>
      <c r="D29" s="2">
        <v>1.0947359396433469</v>
      </c>
      <c r="E29" s="1" t="s">
        <v>37</v>
      </c>
      <c r="F29" s="85">
        <v>10.25</v>
      </c>
      <c r="G29" s="59">
        <f t="shared" si="3"/>
        <v>9.7964601769911503</v>
      </c>
      <c r="H29" s="59">
        <f t="shared" si="4"/>
        <v>10.486153846153847</v>
      </c>
      <c r="I29" s="2">
        <v>6</v>
      </c>
      <c r="J29" s="75">
        <f t="shared" si="5"/>
        <v>3</v>
      </c>
    </row>
    <row r="30" spans="1:10">
      <c r="A30" s="1"/>
      <c r="B30" s="1"/>
      <c r="C30" s="2">
        <v>0.95575221238938057</v>
      </c>
      <c r="D30" s="2">
        <v>1.0947359396433469</v>
      </c>
      <c r="E30" s="1" t="s">
        <v>38</v>
      </c>
      <c r="F30" s="85">
        <v>10.94</v>
      </c>
      <c r="G30" s="59">
        <f t="shared" si="3"/>
        <v>10.455929203539823</v>
      </c>
      <c r="H30" s="59">
        <f t="shared" si="4"/>
        <v>10.56</v>
      </c>
      <c r="I30" s="2">
        <v>7</v>
      </c>
      <c r="J30" s="75">
        <f t="shared" si="5"/>
        <v>5</v>
      </c>
    </row>
    <row r="31" spans="1:10">
      <c r="A31" s="1"/>
      <c r="B31" s="1"/>
      <c r="C31" s="2">
        <v>0.92307692307692324</v>
      </c>
      <c r="D31" s="2">
        <v>1.1736111111111105</v>
      </c>
      <c r="E31" s="1" t="s">
        <v>39</v>
      </c>
      <c r="F31" s="85">
        <v>11.62</v>
      </c>
      <c r="G31" s="59">
        <f t="shared" si="3"/>
        <v>10.726153846153847</v>
      </c>
      <c r="H31" s="59">
        <f t="shared" si="4"/>
        <v>10.726153846153847</v>
      </c>
      <c r="I31" s="2">
        <v>8</v>
      </c>
      <c r="J31" s="75">
        <f t="shared" si="5"/>
        <v>8</v>
      </c>
    </row>
    <row r="32" spans="1:10">
      <c r="A32" s="1"/>
      <c r="B32" s="1"/>
      <c r="C32" s="2">
        <v>1</v>
      </c>
      <c r="D32" s="2">
        <v>1.1141975308641976</v>
      </c>
      <c r="E32" s="1" t="s">
        <v>20</v>
      </c>
      <c r="F32" s="85">
        <v>11.22</v>
      </c>
      <c r="G32" s="59">
        <f t="shared" si="3"/>
        <v>11.22</v>
      </c>
      <c r="H32" s="59">
        <f t="shared" si="4"/>
        <v>11.021538461538462</v>
      </c>
      <c r="I32" s="2">
        <v>9</v>
      </c>
      <c r="J32" s="75">
        <f t="shared" si="5"/>
        <v>11</v>
      </c>
    </row>
    <row r="33" spans="1:10">
      <c r="A33" s="1"/>
      <c r="B33" s="1"/>
      <c r="C33" s="2">
        <v>1</v>
      </c>
      <c r="D33" s="2">
        <v>1.1141975308641976</v>
      </c>
      <c r="E33" s="1" t="s">
        <v>40</v>
      </c>
      <c r="F33" s="85">
        <v>10.56</v>
      </c>
      <c r="G33" s="59">
        <f t="shared" si="3"/>
        <v>10.56</v>
      </c>
      <c r="H33" s="59">
        <f t="shared" si="4"/>
        <v>11.06</v>
      </c>
      <c r="I33" s="2">
        <v>10</v>
      </c>
      <c r="J33" s="75">
        <f t="shared" si="5"/>
        <v>7</v>
      </c>
    </row>
    <row r="34" spans="1:10">
      <c r="A34" s="1"/>
      <c r="B34" s="1"/>
      <c r="C34" s="2">
        <v>1</v>
      </c>
      <c r="D34" s="2">
        <v>1.1141975308641976</v>
      </c>
      <c r="E34" s="1" t="s">
        <v>22</v>
      </c>
      <c r="F34" s="85">
        <v>11.57</v>
      </c>
      <c r="G34" s="59">
        <f t="shared" si="3"/>
        <v>11.57</v>
      </c>
      <c r="H34" s="59">
        <f t="shared" si="4"/>
        <v>11.22</v>
      </c>
      <c r="I34" s="2">
        <v>11</v>
      </c>
      <c r="J34" s="75">
        <f t="shared" si="5"/>
        <v>14</v>
      </c>
    </row>
    <row r="35" spans="1:10">
      <c r="A35" s="1"/>
      <c r="B35" s="1"/>
      <c r="C35" s="2">
        <v>1</v>
      </c>
      <c r="D35" s="2">
        <v>1.1141975308641976</v>
      </c>
      <c r="E35" s="1" t="s">
        <v>19</v>
      </c>
      <c r="F35" s="85">
        <v>11.06</v>
      </c>
      <c r="G35" s="59">
        <f t="shared" si="3"/>
        <v>11.06</v>
      </c>
      <c r="H35" s="59">
        <f t="shared" si="4"/>
        <v>11.22</v>
      </c>
      <c r="I35" s="2">
        <v>12</v>
      </c>
      <c r="J35" s="75">
        <f t="shared" si="5"/>
        <v>10</v>
      </c>
    </row>
    <row r="36" spans="1:10">
      <c r="A36" s="1"/>
      <c r="B36" s="1"/>
      <c r="C36" s="2">
        <v>1</v>
      </c>
      <c r="D36" s="2">
        <v>1.1141975308641976</v>
      </c>
      <c r="E36" s="1" t="s">
        <v>41</v>
      </c>
      <c r="F36" s="84">
        <v>11.5</v>
      </c>
      <c r="G36" s="59">
        <f t="shared" si="3"/>
        <v>11.5</v>
      </c>
      <c r="H36" s="59">
        <f t="shared" si="4"/>
        <v>11.5</v>
      </c>
      <c r="I36" s="2">
        <v>13</v>
      </c>
      <c r="J36" s="75">
        <f t="shared" si="5"/>
        <v>13</v>
      </c>
    </row>
    <row r="37" spans="1:10">
      <c r="A37" s="1"/>
      <c r="B37" s="1"/>
      <c r="C37" s="2">
        <v>1</v>
      </c>
      <c r="D37" s="2">
        <v>1.1141975308641976</v>
      </c>
      <c r="E37" s="1" t="s">
        <v>42</v>
      </c>
      <c r="F37" s="84">
        <v>11.22</v>
      </c>
      <c r="G37" s="59">
        <f t="shared" si="3"/>
        <v>11.22</v>
      </c>
      <c r="H37" s="59">
        <f t="shared" si="4"/>
        <v>11.57</v>
      </c>
      <c r="I37" s="2">
        <v>14</v>
      </c>
      <c r="J37" s="75">
        <f t="shared" si="5"/>
        <v>11</v>
      </c>
    </row>
    <row r="38" spans="1:10" hidden="1">
      <c r="A38" s="1"/>
      <c r="B38" s="1"/>
      <c r="C38" s="1"/>
      <c r="D38" s="1"/>
      <c r="E38" s="1"/>
      <c r="F38" s="84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84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84"/>
      <c r="G40" s="1"/>
      <c r="H40" s="1"/>
      <c r="I40" s="1"/>
      <c r="J40" s="1"/>
    </row>
    <row r="41" spans="1:10">
      <c r="A41" s="1"/>
      <c r="B41" s="1"/>
      <c r="C41" s="2" t="s">
        <v>9</v>
      </c>
      <c r="D41" s="2" t="s">
        <v>9</v>
      </c>
      <c r="E41" s="1" t="s">
        <v>12</v>
      </c>
      <c r="F41" s="85" t="s">
        <v>54</v>
      </c>
      <c r="G41" s="56" t="s">
        <v>51</v>
      </c>
      <c r="H41" s="56" t="s">
        <v>52</v>
      </c>
      <c r="I41" s="2"/>
      <c r="J41" s="75" t="s">
        <v>53</v>
      </c>
    </row>
    <row r="42" spans="1:10">
      <c r="A42" s="1"/>
      <c r="B42" s="1"/>
      <c r="C42" s="2">
        <v>0.90476190476190477</v>
      </c>
      <c r="D42" s="2">
        <v>1.2216066481994456</v>
      </c>
      <c r="E42" s="1" t="s">
        <v>43</v>
      </c>
      <c r="F42" s="87">
        <v>10.67</v>
      </c>
      <c r="G42" s="59">
        <f>F42*$C42</f>
        <v>9.6538095238095245</v>
      </c>
      <c r="H42" s="59">
        <f>SMALL(G$42:G$59,I42)</f>
        <v>8.6306603773584918</v>
      </c>
      <c r="I42" s="2">
        <v>1</v>
      </c>
      <c r="J42" s="75">
        <f>VLOOKUP(G42,H$42:I$59,2,0)</f>
        <v>12</v>
      </c>
    </row>
    <row r="43" spans="1:10">
      <c r="A43" s="1"/>
      <c r="B43" s="1"/>
      <c r="C43" s="2">
        <v>0.90476190476190477</v>
      </c>
      <c r="D43" s="2">
        <v>1.2216066481994456</v>
      </c>
      <c r="E43" s="1" t="s">
        <v>66</v>
      </c>
      <c r="F43" s="87">
        <v>9.6199999999999992</v>
      </c>
      <c r="G43" s="59">
        <f>F43*$C43</f>
        <v>8.7038095238095234</v>
      </c>
      <c r="H43" s="59">
        <f t="shared" ref="H43:H59" si="6">SMALL(G$42:G$59,I43)</f>
        <v>8.7038095238095234</v>
      </c>
      <c r="I43" s="2">
        <v>2</v>
      </c>
      <c r="J43" s="75">
        <f t="shared" ref="J43:J59" si="7">VLOOKUP(G43,H$42:I$59,2,0)</f>
        <v>2</v>
      </c>
    </row>
    <row r="44" spans="1:10">
      <c r="A44" s="1"/>
      <c r="B44" s="1"/>
      <c r="C44" s="2">
        <v>0.90476190476190477</v>
      </c>
      <c r="D44" s="2">
        <v>1.2216066481994456</v>
      </c>
      <c r="E44" s="1" t="s">
        <v>18</v>
      </c>
      <c r="F44" s="87">
        <v>9.66</v>
      </c>
      <c r="G44" s="59">
        <f t="shared" ref="G44:G59" si="8">F44*$C44</f>
        <v>8.74</v>
      </c>
      <c r="H44" s="59">
        <f t="shared" si="6"/>
        <v>8.74</v>
      </c>
      <c r="I44" s="2">
        <v>3</v>
      </c>
      <c r="J44" s="75">
        <f t="shared" si="7"/>
        <v>3</v>
      </c>
    </row>
    <row r="45" spans="1:10">
      <c r="A45" s="1"/>
      <c r="B45" s="1"/>
      <c r="C45" s="2">
        <v>0.86363636363636365</v>
      </c>
      <c r="D45" s="2">
        <v>1.3407202216066483</v>
      </c>
      <c r="E45" s="1" t="s">
        <v>44</v>
      </c>
      <c r="F45" s="87">
        <v>10.6</v>
      </c>
      <c r="G45" s="59">
        <f t="shared" si="8"/>
        <v>9.1545454545454543</v>
      </c>
      <c r="H45" s="59">
        <f t="shared" si="6"/>
        <v>8.7898989898989903</v>
      </c>
      <c r="I45" s="2">
        <v>4</v>
      </c>
      <c r="J45" s="75">
        <f t="shared" si="7"/>
        <v>6</v>
      </c>
    </row>
    <row r="46" spans="1:10">
      <c r="A46" s="1"/>
      <c r="B46" s="1"/>
      <c r="C46" s="2">
        <v>0.86363636363636365</v>
      </c>
      <c r="D46" s="2">
        <v>1.3407202216066483</v>
      </c>
      <c r="E46" s="1" t="s">
        <v>21</v>
      </c>
      <c r="F46" s="87">
        <v>11.5</v>
      </c>
      <c r="G46" s="59">
        <f t="shared" si="8"/>
        <v>9.9318181818181817</v>
      </c>
      <c r="H46" s="59">
        <f t="shared" si="6"/>
        <v>8.9818181818181824</v>
      </c>
      <c r="I46" s="2">
        <v>5</v>
      </c>
      <c r="J46" s="75">
        <f t="shared" si="7"/>
        <v>18</v>
      </c>
    </row>
    <row r="47" spans="1:10">
      <c r="A47" s="1"/>
      <c r="B47" s="1"/>
      <c r="C47" s="2">
        <v>0.86363636363636365</v>
      </c>
      <c r="D47" s="2">
        <v>1.3407202216066483</v>
      </c>
      <c r="E47" s="1" t="s">
        <v>45</v>
      </c>
      <c r="F47" s="87">
        <v>10.84</v>
      </c>
      <c r="G47" s="59">
        <f t="shared" si="8"/>
        <v>9.3618181818181814</v>
      </c>
      <c r="H47" s="59">
        <f t="shared" si="6"/>
        <v>9.1545454545454543</v>
      </c>
      <c r="I47" s="2">
        <v>6</v>
      </c>
      <c r="J47" s="75">
        <f t="shared" si="7"/>
        <v>9</v>
      </c>
    </row>
    <row r="48" spans="1:10">
      <c r="A48" s="1"/>
      <c r="B48" s="1"/>
      <c r="C48" s="2">
        <v>0.86363636363636365</v>
      </c>
      <c r="D48" s="2">
        <v>1.3407202216066483</v>
      </c>
      <c r="E48" s="1" t="s">
        <v>46</v>
      </c>
      <c r="F48" s="87">
        <v>10.4</v>
      </c>
      <c r="G48" s="59">
        <f t="shared" si="8"/>
        <v>8.9818181818181824</v>
      </c>
      <c r="H48" s="59">
        <f t="shared" si="6"/>
        <v>9.1863207547169807</v>
      </c>
      <c r="I48" s="2">
        <v>7</v>
      </c>
      <c r="J48" s="75">
        <f t="shared" si="7"/>
        <v>5</v>
      </c>
    </row>
    <row r="49" spans="1:10">
      <c r="A49" s="1"/>
      <c r="B49" s="1"/>
      <c r="C49" s="2">
        <v>0.94059405940594065</v>
      </c>
      <c r="D49" s="2">
        <v>1.1303047091412741</v>
      </c>
      <c r="E49" s="1" t="s">
        <v>0</v>
      </c>
      <c r="F49" s="87">
        <v>10.41</v>
      </c>
      <c r="G49" s="59">
        <f t="shared" si="8"/>
        <v>9.7915841584158425</v>
      </c>
      <c r="H49" s="59">
        <f t="shared" si="6"/>
        <v>9.2648514851485153</v>
      </c>
      <c r="I49" s="2">
        <v>8</v>
      </c>
      <c r="J49" s="75">
        <f t="shared" si="7"/>
        <v>16</v>
      </c>
    </row>
    <row r="50" spans="1:10">
      <c r="A50" s="1"/>
      <c r="B50" s="1"/>
      <c r="C50" s="2">
        <v>0.87962962962962954</v>
      </c>
      <c r="D50" s="2">
        <v>1.2924099722991695</v>
      </c>
      <c r="E50" s="1" t="s">
        <v>47</v>
      </c>
      <c r="F50" s="87">
        <v>11.12</v>
      </c>
      <c r="G50" s="59">
        <f t="shared" si="8"/>
        <v>9.7814814814814799</v>
      </c>
      <c r="H50" s="59">
        <f t="shared" si="6"/>
        <v>9.3618181818181814</v>
      </c>
      <c r="I50" s="2">
        <v>9</v>
      </c>
      <c r="J50" s="75">
        <f t="shared" si="7"/>
        <v>15</v>
      </c>
    </row>
    <row r="51" spans="1:10">
      <c r="A51" s="1"/>
      <c r="B51" s="1"/>
      <c r="C51" s="2">
        <v>0.94059405940594065</v>
      </c>
      <c r="D51" s="2">
        <v>1.1303047091412741</v>
      </c>
      <c r="E51" s="1" t="s">
        <v>48</v>
      </c>
      <c r="F51" s="87">
        <v>10.54</v>
      </c>
      <c r="G51" s="59">
        <f t="shared" si="8"/>
        <v>9.9138613861386133</v>
      </c>
      <c r="H51" s="59">
        <f t="shared" si="6"/>
        <v>9.4040404040404049</v>
      </c>
      <c r="I51" s="2">
        <v>10</v>
      </c>
      <c r="J51" s="75">
        <f t="shared" si="7"/>
        <v>17</v>
      </c>
    </row>
    <row r="52" spans="1:10">
      <c r="A52" s="1"/>
      <c r="B52" s="1"/>
      <c r="C52" s="2">
        <v>0.94059405940594065</v>
      </c>
      <c r="D52" s="2">
        <v>1.1303047091412741</v>
      </c>
      <c r="E52" s="1" t="s">
        <v>49</v>
      </c>
      <c r="F52" s="87">
        <v>9.85</v>
      </c>
      <c r="G52" s="59">
        <f t="shared" si="8"/>
        <v>9.2648514851485153</v>
      </c>
      <c r="H52" s="59">
        <f t="shared" si="6"/>
        <v>9.4424242424242415</v>
      </c>
      <c r="I52" s="2">
        <v>11</v>
      </c>
      <c r="J52" s="75">
        <f t="shared" si="7"/>
        <v>8</v>
      </c>
    </row>
    <row r="53" spans="1:10">
      <c r="A53" s="1"/>
      <c r="B53" s="1"/>
      <c r="C53" s="2">
        <v>0.95959595959595956</v>
      </c>
      <c r="D53" s="2">
        <v>1.0859833795013853</v>
      </c>
      <c r="E53" s="1" t="s">
        <v>3</v>
      </c>
      <c r="F53" s="87">
        <v>9.8000000000000007</v>
      </c>
      <c r="G53" s="59">
        <f t="shared" si="8"/>
        <v>9.4040404040404049</v>
      </c>
      <c r="H53" s="59">
        <f t="shared" si="6"/>
        <v>9.6538095238095245</v>
      </c>
      <c r="I53" s="2">
        <v>12</v>
      </c>
      <c r="J53" s="75">
        <f t="shared" si="7"/>
        <v>10</v>
      </c>
    </row>
    <row r="54" spans="1:10">
      <c r="A54" s="1"/>
      <c r="B54" s="1"/>
      <c r="C54" s="2">
        <v>0.95959595959595956</v>
      </c>
      <c r="D54" s="2">
        <v>1.0859833795013853</v>
      </c>
      <c r="E54" s="1" t="s">
        <v>4</v>
      </c>
      <c r="F54" s="87">
        <v>9.16</v>
      </c>
      <c r="G54" s="59">
        <f t="shared" si="8"/>
        <v>8.7898989898989903</v>
      </c>
      <c r="H54" s="59">
        <f t="shared" si="6"/>
        <v>9.7200000000000006</v>
      </c>
      <c r="I54" s="2">
        <v>13</v>
      </c>
      <c r="J54" s="75">
        <f t="shared" si="7"/>
        <v>4</v>
      </c>
    </row>
    <row r="55" spans="1:10">
      <c r="A55" s="1"/>
      <c r="B55" s="1"/>
      <c r="C55" s="2">
        <v>0.95959595959595956</v>
      </c>
      <c r="D55" s="2">
        <v>1.0859833795013853</v>
      </c>
      <c r="E55" s="1" t="s">
        <v>1</v>
      </c>
      <c r="F55" s="88">
        <v>9.84</v>
      </c>
      <c r="G55" s="59">
        <f t="shared" si="8"/>
        <v>9.4424242424242415</v>
      </c>
      <c r="H55" s="59">
        <f t="shared" si="6"/>
        <v>9.7494949494949488</v>
      </c>
      <c r="I55" s="2">
        <v>14</v>
      </c>
      <c r="J55" s="75">
        <f t="shared" si="7"/>
        <v>11</v>
      </c>
    </row>
    <row r="56" spans="1:10">
      <c r="A56" s="1"/>
      <c r="B56" s="1"/>
      <c r="C56" s="2">
        <v>0.95959595959595956</v>
      </c>
      <c r="D56" s="2">
        <v>1.0859833795013853</v>
      </c>
      <c r="E56" s="1" t="s">
        <v>2</v>
      </c>
      <c r="F56" s="88">
        <v>10.16</v>
      </c>
      <c r="G56" s="59">
        <f t="shared" si="8"/>
        <v>9.7494949494949488</v>
      </c>
      <c r="H56" s="59">
        <f t="shared" si="6"/>
        <v>9.7814814814814799</v>
      </c>
      <c r="I56" s="2">
        <v>15</v>
      </c>
      <c r="J56" s="75">
        <f t="shared" si="7"/>
        <v>14</v>
      </c>
    </row>
    <row r="57" spans="1:10">
      <c r="A57" s="1"/>
      <c r="B57" s="1"/>
      <c r="C57" s="1">
        <v>0.89622641509433965</v>
      </c>
      <c r="D57" s="1">
        <v>1.2449861495844874</v>
      </c>
      <c r="E57" s="1" t="s">
        <v>5</v>
      </c>
      <c r="F57" s="88">
        <v>10.25</v>
      </c>
      <c r="G57" s="59">
        <f t="shared" si="8"/>
        <v>9.1863207547169807</v>
      </c>
      <c r="H57" s="59">
        <f t="shared" si="6"/>
        <v>9.7915841584158425</v>
      </c>
      <c r="I57" s="2">
        <v>16</v>
      </c>
      <c r="J57" s="75">
        <f t="shared" si="7"/>
        <v>7</v>
      </c>
    </row>
    <row r="58" spans="1:10">
      <c r="A58" s="1"/>
      <c r="B58" s="1"/>
      <c r="C58" s="1">
        <v>0.89622641509433965</v>
      </c>
      <c r="D58" s="1">
        <v>1.2449861495844874</v>
      </c>
      <c r="E58" s="1" t="s">
        <v>6</v>
      </c>
      <c r="F58" s="88">
        <v>9.6300000000000008</v>
      </c>
      <c r="G58" s="59">
        <f t="shared" si="8"/>
        <v>8.6306603773584918</v>
      </c>
      <c r="H58" s="59">
        <f t="shared" si="6"/>
        <v>9.9138613861386133</v>
      </c>
      <c r="I58" s="2">
        <v>17</v>
      </c>
      <c r="J58" s="75">
        <f>VLOOKUP(G58,H$42:I$59,2,0)</f>
        <v>1</v>
      </c>
    </row>
    <row r="59" spans="1:10">
      <c r="C59" s="2">
        <v>1</v>
      </c>
      <c r="D59" s="2">
        <v>1</v>
      </c>
      <c r="E59" s="1" t="s">
        <v>50</v>
      </c>
      <c r="F59" s="88">
        <v>9.7200000000000006</v>
      </c>
      <c r="G59" s="59">
        <f t="shared" si="8"/>
        <v>9.7200000000000006</v>
      </c>
      <c r="H59" s="59">
        <f t="shared" si="6"/>
        <v>9.9318181818181817</v>
      </c>
      <c r="I59" s="2">
        <v>18</v>
      </c>
      <c r="J59" s="75">
        <f t="shared" si="7"/>
        <v>13</v>
      </c>
    </row>
  </sheetData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9"/>
  <sheetViews>
    <sheetView topLeftCell="E40" workbookViewId="0">
      <selection activeCell="V58" sqref="V58"/>
    </sheetView>
  </sheetViews>
  <sheetFormatPr defaultRowHeight="15"/>
  <cols>
    <col min="1" max="4" width="0" style="3" hidden="1" customWidth="1"/>
    <col min="5" max="5" width="17.85546875" style="3" customWidth="1"/>
    <col min="6" max="6" width="9.140625" style="65"/>
    <col min="7" max="7" width="9.140625" style="3"/>
    <col min="8" max="9" width="0" style="3" hidden="1" customWidth="1"/>
    <col min="10" max="10" width="9.140625" style="3"/>
    <col min="11" max="11" width="4.42578125" style="3" customWidth="1"/>
    <col min="12" max="14" width="0" style="3" hidden="1" customWidth="1"/>
    <col min="15" max="15" width="16.5703125" style="3" hidden="1" customWidth="1"/>
    <col min="16" max="16" width="14.28515625" style="66" customWidth="1"/>
    <col min="17" max="17" width="9.140625" style="3"/>
    <col min="18" max="19" width="0" style="3" hidden="1" customWidth="1"/>
    <col min="20" max="16384" width="9.140625" style="3"/>
  </cols>
  <sheetData>
    <row r="1" spans="1:20">
      <c r="A1" s="52"/>
      <c r="B1" s="52"/>
      <c r="C1" s="52"/>
      <c r="D1" s="52"/>
      <c r="E1" s="52"/>
      <c r="F1" s="53"/>
      <c r="G1" s="52"/>
      <c r="H1" s="52"/>
      <c r="I1" s="52"/>
      <c r="J1" s="52"/>
      <c r="K1" s="52"/>
      <c r="L1" s="52"/>
      <c r="M1" s="52"/>
      <c r="N1" s="52"/>
      <c r="O1" s="52"/>
      <c r="P1" s="54"/>
      <c r="Q1" s="52"/>
      <c r="R1" s="52"/>
      <c r="S1" s="52"/>
      <c r="T1" s="52"/>
    </row>
    <row r="2" spans="1:20">
      <c r="A2" s="52"/>
      <c r="B2" s="52"/>
      <c r="C2" s="52"/>
      <c r="D2" s="52"/>
      <c r="E2" s="52"/>
      <c r="F2" s="53"/>
      <c r="G2" s="52"/>
      <c r="H2" s="52"/>
      <c r="I2" s="52"/>
      <c r="J2" s="52"/>
      <c r="K2" s="52"/>
      <c r="L2" s="52"/>
      <c r="M2" s="52"/>
      <c r="N2" s="52"/>
      <c r="O2" s="52"/>
      <c r="P2" s="54"/>
      <c r="Q2" s="52"/>
      <c r="R2" s="52"/>
      <c r="S2" s="52"/>
      <c r="T2" s="52"/>
    </row>
    <row r="3" spans="1:20">
      <c r="A3" s="52"/>
      <c r="B3" s="52"/>
      <c r="C3" s="2" t="s">
        <v>9</v>
      </c>
      <c r="D3" s="2" t="s">
        <v>9</v>
      </c>
      <c r="E3" s="52" t="s">
        <v>12</v>
      </c>
      <c r="F3" s="55" t="s">
        <v>55</v>
      </c>
      <c r="G3" s="56" t="s">
        <v>51</v>
      </c>
      <c r="H3" s="56" t="s">
        <v>52</v>
      </c>
      <c r="I3" s="2"/>
      <c r="J3" s="57" t="s">
        <v>53</v>
      </c>
      <c r="K3" s="52"/>
      <c r="L3" s="52"/>
      <c r="M3" s="2" t="s">
        <v>9</v>
      </c>
      <c r="N3" s="2" t="s">
        <v>9</v>
      </c>
      <c r="O3" s="52" t="s">
        <v>12</v>
      </c>
      <c r="P3" s="58" t="s">
        <v>60</v>
      </c>
      <c r="Q3" s="56" t="s">
        <v>51</v>
      </c>
      <c r="R3" s="56" t="s">
        <v>52</v>
      </c>
      <c r="S3" s="2"/>
      <c r="T3" s="57" t="s">
        <v>53</v>
      </c>
    </row>
    <row r="4" spans="1:20">
      <c r="A4" s="52"/>
      <c r="B4" s="52"/>
      <c r="C4" s="2">
        <v>1.1254442344045366</v>
      </c>
      <c r="D4" s="2">
        <v>0.94262295081967218</v>
      </c>
      <c r="E4" s="52" t="s">
        <v>14</v>
      </c>
      <c r="F4" s="55">
        <v>255</v>
      </c>
      <c r="G4" s="59">
        <f>F4*C4</f>
        <v>286.98827977315682</v>
      </c>
      <c r="H4" s="59">
        <f>LARGE(G$4:G$17,I4)</f>
        <v>425</v>
      </c>
      <c r="I4" s="2">
        <v>1</v>
      </c>
      <c r="J4" s="57">
        <f>VLOOKUP(G4,H$4:I$17,2,0)</f>
        <v>11</v>
      </c>
      <c r="K4" s="52"/>
      <c r="L4" s="52"/>
      <c r="M4" s="2">
        <v>1.1254442344045366</v>
      </c>
      <c r="N4" s="2">
        <v>0.94262295081967218</v>
      </c>
      <c r="O4" s="52" t="s">
        <v>14</v>
      </c>
      <c r="P4" s="58">
        <v>355</v>
      </c>
      <c r="Q4" s="59">
        <f>P4*M4</f>
        <v>399.53270321361049</v>
      </c>
      <c r="R4" s="59">
        <f>LARGE(Q$4:Q$17,S4)</f>
        <v>490</v>
      </c>
      <c r="S4" s="2">
        <v>1</v>
      </c>
      <c r="T4" s="57">
        <f>VLOOKUP(Q4,R$4:S$17,2,0)</f>
        <v>4</v>
      </c>
    </row>
    <row r="5" spans="1:20">
      <c r="A5" s="52"/>
      <c r="B5" s="52"/>
      <c r="C5" s="2">
        <v>1.1254442344045366</v>
      </c>
      <c r="D5" s="2">
        <v>0.94262295081967218</v>
      </c>
      <c r="E5" s="52" t="s">
        <v>32</v>
      </c>
      <c r="F5" s="55">
        <v>275</v>
      </c>
      <c r="G5" s="59">
        <f t="shared" ref="G5:G17" si="0">F5*C5</f>
        <v>309.49716446124756</v>
      </c>
      <c r="H5" s="59">
        <f t="shared" ref="H5:H17" si="1">LARGE(G$4:G$17,I5)</f>
        <v>390</v>
      </c>
      <c r="I5" s="2">
        <v>2</v>
      </c>
      <c r="J5" s="57">
        <f t="shared" ref="J5:J17" si="2">VLOOKUP(G5,H$4:I$17,2,0)</f>
        <v>8</v>
      </c>
      <c r="K5" s="52"/>
      <c r="L5" s="52"/>
      <c r="M5" s="2">
        <v>1.1254442344045366</v>
      </c>
      <c r="N5" s="2">
        <v>0.94262295081967218</v>
      </c>
      <c r="O5" s="52" t="s">
        <v>32</v>
      </c>
      <c r="P5" s="58">
        <v>265</v>
      </c>
      <c r="Q5" s="59">
        <f t="shared" ref="Q5:Q17" si="3">P5*M5</f>
        <v>298.24272211720216</v>
      </c>
      <c r="R5" s="59">
        <f t="shared" ref="R5:R17" si="4">LARGE(Q$4:Q$17,S5)</f>
        <v>480</v>
      </c>
      <c r="S5" s="2">
        <v>2</v>
      </c>
      <c r="T5" s="57">
        <f t="shared" ref="T5:T17" si="5">VLOOKUP(Q5,R$4:S$17,2,0)</f>
        <v>11</v>
      </c>
    </row>
    <row r="6" spans="1:20">
      <c r="A6" s="52"/>
      <c r="B6" s="52"/>
      <c r="C6" s="2">
        <v>1.1254442344045366</v>
      </c>
      <c r="D6" s="2">
        <v>0.94262295081967218</v>
      </c>
      <c r="E6" s="52" t="s">
        <v>13</v>
      </c>
      <c r="F6" s="55">
        <v>140</v>
      </c>
      <c r="G6" s="59">
        <f t="shared" si="0"/>
        <v>157.5621928166351</v>
      </c>
      <c r="H6" s="59">
        <f t="shared" si="1"/>
        <v>343.26049149338365</v>
      </c>
      <c r="I6" s="2">
        <v>3</v>
      </c>
      <c r="J6" s="57">
        <f t="shared" si="2"/>
        <v>14</v>
      </c>
      <c r="K6" s="52"/>
      <c r="L6" s="52"/>
      <c r="M6" s="2">
        <v>1.1254442344045366</v>
      </c>
      <c r="N6" s="2">
        <v>0.94262295081967218</v>
      </c>
      <c r="O6" s="52" t="s">
        <v>13</v>
      </c>
      <c r="P6" s="58">
        <v>200</v>
      </c>
      <c r="Q6" s="59">
        <f t="shared" si="3"/>
        <v>225.08884688090731</v>
      </c>
      <c r="R6" s="59">
        <f t="shared" si="4"/>
        <v>455</v>
      </c>
      <c r="S6" s="2">
        <v>3</v>
      </c>
      <c r="T6" s="57">
        <f t="shared" si="5"/>
        <v>14</v>
      </c>
    </row>
    <row r="7" spans="1:20">
      <c r="A7" s="52"/>
      <c r="B7" s="52"/>
      <c r="C7" s="2">
        <v>1.1254442344045366</v>
      </c>
      <c r="D7" s="2">
        <v>0.94262295081967218</v>
      </c>
      <c r="E7" s="52" t="s">
        <v>15</v>
      </c>
      <c r="F7" s="55">
        <v>210</v>
      </c>
      <c r="G7" s="59">
        <f t="shared" si="0"/>
        <v>236.34328922495268</v>
      </c>
      <c r="H7" s="59">
        <f t="shared" si="1"/>
        <v>342.12930056710769</v>
      </c>
      <c r="I7" s="2">
        <v>4</v>
      </c>
      <c r="J7" s="57">
        <f t="shared" si="2"/>
        <v>13</v>
      </c>
      <c r="K7" s="52"/>
      <c r="L7" s="52"/>
      <c r="M7" s="2">
        <v>1.1254442344045366</v>
      </c>
      <c r="N7" s="2">
        <v>0.94262295081967218</v>
      </c>
      <c r="O7" s="52" t="s">
        <v>15</v>
      </c>
      <c r="P7" s="58">
        <v>295</v>
      </c>
      <c r="Q7" s="59">
        <f t="shared" si="3"/>
        <v>332.00604914933831</v>
      </c>
      <c r="R7" s="59">
        <f t="shared" si="4"/>
        <v>399.53270321361049</v>
      </c>
      <c r="S7" s="2">
        <v>4</v>
      </c>
      <c r="T7" s="57">
        <f t="shared" si="5"/>
        <v>8</v>
      </c>
    </row>
    <row r="8" spans="1:20">
      <c r="A8" s="52"/>
      <c r="B8" s="52"/>
      <c r="C8" s="2">
        <v>1.2004536862003778</v>
      </c>
      <c r="D8" s="52">
        <v>0.91269841269841279</v>
      </c>
      <c r="E8" s="52" t="s">
        <v>23</v>
      </c>
      <c r="F8" s="55">
        <v>240</v>
      </c>
      <c r="G8" s="59">
        <f t="shared" si="0"/>
        <v>288.10888468809071</v>
      </c>
      <c r="H8" s="59">
        <f t="shared" si="1"/>
        <v>330</v>
      </c>
      <c r="I8" s="2">
        <v>5</v>
      </c>
      <c r="J8" s="57">
        <f t="shared" si="2"/>
        <v>10</v>
      </c>
      <c r="K8" s="52"/>
      <c r="L8" s="52"/>
      <c r="M8" s="2">
        <v>1.2004536862003778</v>
      </c>
      <c r="N8" s="52">
        <v>0.91269841269841279</v>
      </c>
      <c r="O8" s="52" t="s">
        <v>23</v>
      </c>
      <c r="P8" s="58">
        <v>290</v>
      </c>
      <c r="Q8" s="59">
        <f t="shared" si="3"/>
        <v>348.13156899810957</v>
      </c>
      <c r="R8" s="59">
        <f t="shared" si="4"/>
        <v>370</v>
      </c>
      <c r="S8" s="2">
        <v>5</v>
      </c>
      <c r="T8" s="57">
        <f t="shared" si="5"/>
        <v>7</v>
      </c>
    </row>
    <row r="9" spans="1:20">
      <c r="A9" s="52"/>
      <c r="B9" s="52"/>
      <c r="C9" s="2">
        <v>1.2004536862003778</v>
      </c>
      <c r="D9" s="52">
        <v>0.91269841269841279</v>
      </c>
      <c r="E9" s="52" t="s">
        <v>31</v>
      </c>
      <c r="F9" s="55">
        <v>285</v>
      </c>
      <c r="G9" s="59">
        <f t="shared" si="0"/>
        <v>342.12930056710769</v>
      </c>
      <c r="H9" s="59">
        <f t="shared" si="1"/>
        <v>325</v>
      </c>
      <c r="I9" s="2">
        <v>6</v>
      </c>
      <c r="J9" s="57">
        <f t="shared" si="2"/>
        <v>4</v>
      </c>
      <c r="K9" s="52"/>
      <c r="L9" s="52"/>
      <c r="M9" s="2">
        <v>1.2004536862003778</v>
      </c>
      <c r="N9" s="52">
        <v>0.91269841269841279</v>
      </c>
      <c r="O9" s="52" t="s">
        <v>31</v>
      </c>
      <c r="P9" s="58">
        <v>270</v>
      </c>
      <c r="Q9" s="59">
        <f t="shared" si="3"/>
        <v>324.12249527410199</v>
      </c>
      <c r="R9" s="59">
        <f t="shared" si="4"/>
        <v>354.514933837429</v>
      </c>
      <c r="S9" s="2">
        <v>6</v>
      </c>
      <c r="T9" s="57">
        <f t="shared" si="5"/>
        <v>10</v>
      </c>
    </row>
    <row r="10" spans="1:20">
      <c r="A10" s="52"/>
      <c r="B10" s="52"/>
      <c r="C10" s="2">
        <v>1.2004536862003778</v>
      </c>
      <c r="D10" s="52">
        <v>0.91269841269841279</v>
      </c>
      <c r="E10" s="52" t="s">
        <v>30</v>
      </c>
      <c r="F10" s="55">
        <v>225</v>
      </c>
      <c r="G10" s="59">
        <f t="shared" si="0"/>
        <v>270.10207939508501</v>
      </c>
      <c r="H10" s="59">
        <f t="shared" si="1"/>
        <v>315.12438563327021</v>
      </c>
      <c r="I10" s="2">
        <v>7</v>
      </c>
      <c r="J10" s="57">
        <f t="shared" si="2"/>
        <v>12</v>
      </c>
      <c r="K10" s="52"/>
      <c r="L10" s="52"/>
      <c r="M10" s="2">
        <v>1.2004536862003778</v>
      </c>
      <c r="N10" s="52">
        <v>0.91269841269841279</v>
      </c>
      <c r="O10" s="52" t="s">
        <v>30</v>
      </c>
      <c r="P10" s="58">
        <v>200</v>
      </c>
      <c r="Q10" s="59">
        <f t="shared" si="3"/>
        <v>240.09073724007555</v>
      </c>
      <c r="R10" s="59">
        <f t="shared" si="4"/>
        <v>348.13156899810957</v>
      </c>
      <c r="S10" s="2">
        <v>7</v>
      </c>
      <c r="T10" s="57">
        <f t="shared" si="5"/>
        <v>13</v>
      </c>
    </row>
    <row r="11" spans="1:20">
      <c r="A11" s="52"/>
      <c r="B11" s="52"/>
      <c r="C11" s="2">
        <v>1</v>
      </c>
      <c r="D11" s="2">
        <v>1</v>
      </c>
      <c r="E11" s="52" t="s">
        <v>24</v>
      </c>
      <c r="F11" s="55">
        <v>305</v>
      </c>
      <c r="G11" s="59">
        <f t="shared" si="0"/>
        <v>305</v>
      </c>
      <c r="H11" s="59">
        <f t="shared" si="1"/>
        <v>309.49716446124756</v>
      </c>
      <c r="I11" s="2">
        <v>8</v>
      </c>
      <c r="J11" s="57">
        <f t="shared" si="2"/>
        <v>9</v>
      </c>
      <c r="K11" s="52"/>
      <c r="L11" s="52"/>
      <c r="M11" s="2">
        <v>1</v>
      </c>
      <c r="N11" s="2">
        <v>1</v>
      </c>
      <c r="O11" s="52" t="s">
        <v>24</v>
      </c>
      <c r="P11" s="58">
        <v>370</v>
      </c>
      <c r="Q11" s="59">
        <f t="shared" si="3"/>
        <v>370</v>
      </c>
      <c r="R11" s="59">
        <f t="shared" si="4"/>
        <v>332.00604914933831</v>
      </c>
      <c r="S11" s="2">
        <v>8</v>
      </c>
      <c r="T11" s="57">
        <f t="shared" si="5"/>
        <v>5</v>
      </c>
    </row>
    <row r="12" spans="1:20">
      <c r="A12" s="52"/>
      <c r="B12" s="52"/>
      <c r="C12" s="60">
        <v>1.1254442344045366</v>
      </c>
      <c r="D12" s="60">
        <v>0.94262295081967218</v>
      </c>
      <c r="E12" s="61" t="s">
        <v>25</v>
      </c>
      <c r="F12" s="62">
        <v>280</v>
      </c>
      <c r="G12" s="59">
        <f t="shared" si="0"/>
        <v>315.12438563327021</v>
      </c>
      <c r="H12" s="59">
        <f t="shared" si="1"/>
        <v>305</v>
      </c>
      <c r="I12" s="60">
        <v>9</v>
      </c>
      <c r="J12" s="57">
        <f t="shared" si="2"/>
        <v>7</v>
      </c>
      <c r="K12" s="52"/>
      <c r="L12" s="52"/>
      <c r="M12" s="60">
        <v>1.1254442344045366</v>
      </c>
      <c r="N12" s="60">
        <v>0.94262295081967218</v>
      </c>
      <c r="O12" s="61" t="s">
        <v>25</v>
      </c>
      <c r="P12" s="63">
        <v>315</v>
      </c>
      <c r="Q12" s="59">
        <f t="shared" si="3"/>
        <v>354.514933837429</v>
      </c>
      <c r="R12" s="59">
        <f t="shared" si="4"/>
        <v>326.37882797731561</v>
      </c>
      <c r="S12" s="60">
        <v>9</v>
      </c>
      <c r="T12" s="57">
        <f t="shared" si="5"/>
        <v>6</v>
      </c>
    </row>
    <row r="13" spans="1:20">
      <c r="A13" s="52"/>
      <c r="B13" s="52"/>
      <c r="C13" s="2">
        <v>1</v>
      </c>
      <c r="D13" s="2">
        <v>1</v>
      </c>
      <c r="E13" s="52" t="s">
        <v>16</v>
      </c>
      <c r="F13" s="55">
        <v>390</v>
      </c>
      <c r="G13" s="59">
        <f t="shared" si="0"/>
        <v>390</v>
      </c>
      <c r="H13" s="59">
        <f t="shared" si="1"/>
        <v>288.10888468809071</v>
      </c>
      <c r="I13" s="2">
        <v>10</v>
      </c>
      <c r="J13" s="57">
        <f t="shared" si="2"/>
        <v>2</v>
      </c>
      <c r="K13" s="52"/>
      <c r="L13" s="52"/>
      <c r="M13" s="2">
        <v>1</v>
      </c>
      <c r="N13" s="2">
        <v>1</v>
      </c>
      <c r="O13" s="52" t="s">
        <v>16</v>
      </c>
      <c r="P13" s="58">
        <v>455</v>
      </c>
      <c r="Q13" s="59">
        <f t="shared" si="3"/>
        <v>455</v>
      </c>
      <c r="R13" s="59">
        <f t="shared" si="4"/>
        <v>324.12249527410199</v>
      </c>
      <c r="S13" s="2">
        <v>10</v>
      </c>
      <c r="T13" s="57">
        <f t="shared" si="5"/>
        <v>3</v>
      </c>
    </row>
    <row r="14" spans="1:20">
      <c r="A14" s="52"/>
      <c r="B14" s="52"/>
      <c r="C14" s="2">
        <v>1</v>
      </c>
      <c r="D14" s="2">
        <v>1</v>
      </c>
      <c r="E14" s="52" t="s">
        <v>26</v>
      </c>
      <c r="F14" s="55">
        <v>425</v>
      </c>
      <c r="G14" s="59">
        <f t="shared" si="0"/>
        <v>425</v>
      </c>
      <c r="H14" s="59">
        <f t="shared" si="1"/>
        <v>286.98827977315682</v>
      </c>
      <c r="I14" s="64">
        <v>11</v>
      </c>
      <c r="J14" s="57">
        <f t="shared" si="2"/>
        <v>1</v>
      </c>
      <c r="K14" s="52"/>
      <c r="L14" s="52"/>
      <c r="M14" s="2">
        <v>1</v>
      </c>
      <c r="N14" s="2">
        <v>1</v>
      </c>
      <c r="O14" s="52" t="s">
        <v>26</v>
      </c>
      <c r="P14" s="58">
        <v>480</v>
      </c>
      <c r="Q14" s="59">
        <f t="shared" si="3"/>
        <v>480</v>
      </c>
      <c r="R14" s="59">
        <f t="shared" si="4"/>
        <v>298.24272211720216</v>
      </c>
      <c r="S14" s="64">
        <v>11</v>
      </c>
      <c r="T14" s="57">
        <f t="shared" si="5"/>
        <v>2</v>
      </c>
    </row>
    <row r="15" spans="1:20">
      <c r="A15" s="52"/>
      <c r="B15" s="52"/>
      <c r="C15" s="2">
        <v>1</v>
      </c>
      <c r="D15" s="2">
        <v>1</v>
      </c>
      <c r="E15" s="52" t="s">
        <v>27</v>
      </c>
      <c r="F15" s="55">
        <v>325</v>
      </c>
      <c r="G15" s="59">
        <f t="shared" si="0"/>
        <v>325</v>
      </c>
      <c r="H15" s="59">
        <f t="shared" si="1"/>
        <v>270.10207939508501</v>
      </c>
      <c r="I15" s="2">
        <v>12</v>
      </c>
      <c r="J15" s="57">
        <f t="shared" si="2"/>
        <v>6</v>
      </c>
      <c r="K15" s="52"/>
      <c r="L15" s="52"/>
      <c r="M15" s="2">
        <v>1</v>
      </c>
      <c r="N15" s="2">
        <v>1</v>
      </c>
      <c r="O15" s="52" t="s">
        <v>27</v>
      </c>
      <c r="P15" s="58">
        <v>250</v>
      </c>
      <c r="Q15" s="59">
        <f t="shared" si="3"/>
        <v>250</v>
      </c>
      <c r="R15" s="59">
        <f t="shared" si="4"/>
        <v>250</v>
      </c>
      <c r="S15" s="2">
        <v>12</v>
      </c>
      <c r="T15" s="57">
        <f t="shared" si="5"/>
        <v>12</v>
      </c>
    </row>
    <row r="16" spans="1:20">
      <c r="A16" s="52"/>
      <c r="B16" s="52"/>
      <c r="C16" s="2">
        <v>1</v>
      </c>
      <c r="D16" s="2">
        <v>1</v>
      </c>
      <c r="E16" s="52" t="s">
        <v>29</v>
      </c>
      <c r="F16" s="55">
        <v>330</v>
      </c>
      <c r="G16" s="59">
        <f t="shared" si="0"/>
        <v>330</v>
      </c>
      <c r="H16" s="59">
        <f t="shared" si="1"/>
        <v>236.34328922495268</v>
      </c>
      <c r="I16" s="2">
        <v>13</v>
      </c>
      <c r="J16" s="57">
        <f t="shared" si="2"/>
        <v>5</v>
      </c>
      <c r="K16" s="52"/>
      <c r="L16" s="52"/>
      <c r="M16" s="2">
        <v>1</v>
      </c>
      <c r="N16" s="2">
        <v>1</v>
      </c>
      <c r="O16" s="52" t="s">
        <v>29</v>
      </c>
      <c r="P16" s="58">
        <v>490</v>
      </c>
      <c r="Q16" s="59">
        <f t="shared" si="3"/>
        <v>490</v>
      </c>
      <c r="R16" s="59">
        <f t="shared" si="4"/>
        <v>240.09073724007555</v>
      </c>
      <c r="S16" s="2">
        <v>13</v>
      </c>
      <c r="T16" s="57">
        <f t="shared" si="5"/>
        <v>1</v>
      </c>
    </row>
    <row r="17" spans="1:20">
      <c r="A17" s="52"/>
      <c r="B17" s="52"/>
      <c r="C17" s="2">
        <v>1.1254442344045366</v>
      </c>
      <c r="D17" s="60">
        <v>0.94262295081967218</v>
      </c>
      <c r="E17" s="52" t="s">
        <v>28</v>
      </c>
      <c r="F17" s="55">
        <v>305</v>
      </c>
      <c r="G17" s="59">
        <f t="shared" si="0"/>
        <v>343.26049149338365</v>
      </c>
      <c r="H17" s="59">
        <f t="shared" si="1"/>
        <v>157.5621928166351</v>
      </c>
      <c r="I17" s="2">
        <v>14</v>
      </c>
      <c r="J17" s="57">
        <f t="shared" si="2"/>
        <v>3</v>
      </c>
      <c r="K17" s="52"/>
      <c r="L17" s="52"/>
      <c r="M17" s="2">
        <v>1.1254442344045366</v>
      </c>
      <c r="N17" s="60">
        <v>0.94262295081967218</v>
      </c>
      <c r="O17" s="52" t="s">
        <v>28</v>
      </c>
      <c r="P17" s="58">
        <v>290</v>
      </c>
      <c r="Q17" s="59">
        <f t="shared" si="3"/>
        <v>326.37882797731561</v>
      </c>
      <c r="R17" s="59">
        <f t="shared" si="4"/>
        <v>225.08884688090731</v>
      </c>
      <c r="S17" s="2">
        <v>14</v>
      </c>
      <c r="T17" s="57">
        <f t="shared" si="5"/>
        <v>9</v>
      </c>
    </row>
    <row r="18" spans="1:20" hidden="1">
      <c r="A18" s="52"/>
      <c r="B18" s="52"/>
      <c r="C18" s="2"/>
      <c r="D18" s="2"/>
      <c r="E18" s="52"/>
      <c r="F18" s="55"/>
      <c r="G18" s="59"/>
      <c r="H18" s="59"/>
      <c r="I18" s="2"/>
      <c r="J18" s="57"/>
      <c r="K18" s="52"/>
      <c r="L18" s="52"/>
      <c r="M18" s="2"/>
      <c r="N18" s="2"/>
      <c r="O18" s="52"/>
      <c r="P18" s="58"/>
      <c r="Q18" s="59"/>
      <c r="R18" s="59"/>
      <c r="S18" s="2"/>
      <c r="T18" s="57"/>
    </row>
    <row r="19" spans="1:20" hidden="1">
      <c r="A19" s="52"/>
      <c r="B19" s="52"/>
      <c r="C19" s="2"/>
      <c r="D19" s="2"/>
      <c r="E19" s="52"/>
      <c r="F19" s="55"/>
      <c r="G19" s="59"/>
      <c r="H19" s="59"/>
      <c r="I19" s="2"/>
      <c r="J19" s="57"/>
      <c r="K19" s="52"/>
      <c r="L19" s="52"/>
      <c r="M19" s="2"/>
      <c r="N19" s="2"/>
      <c r="O19" s="52"/>
      <c r="P19" s="58"/>
      <c r="Q19" s="59"/>
      <c r="R19" s="59"/>
      <c r="S19" s="2"/>
      <c r="T19" s="57"/>
    </row>
    <row r="20" spans="1:20" hidden="1">
      <c r="A20" s="52"/>
      <c r="B20" s="52"/>
      <c r="C20" s="2"/>
      <c r="D20" s="2"/>
      <c r="E20" s="52"/>
      <c r="F20" s="55"/>
      <c r="G20" s="59"/>
      <c r="H20" s="59"/>
      <c r="I20" s="2"/>
      <c r="J20" s="57"/>
      <c r="K20" s="52"/>
      <c r="L20" s="52"/>
      <c r="M20" s="2"/>
      <c r="N20" s="2"/>
      <c r="O20" s="52"/>
      <c r="P20" s="58"/>
      <c r="Q20" s="59"/>
      <c r="R20" s="59"/>
      <c r="S20" s="2"/>
      <c r="T20" s="57"/>
    </row>
    <row r="21" spans="1:20">
      <c r="A21" s="52"/>
      <c r="B21" s="52"/>
      <c r="C21" s="52"/>
      <c r="D21" s="52"/>
      <c r="E21" s="52"/>
      <c r="F21" s="55"/>
      <c r="G21" s="56"/>
      <c r="H21" s="56"/>
      <c r="I21" s="2"/>
      <c r="J21" s="57"/>
      <c r="K21" s="52"/>
      <c r="L21" s="52"/>
      <c r="M21" s="52"/>
      <c r="N21" s="52"/>
      <c r="O21" s="52"/>
      <c r="P21" s="58"/>
      <c r="Q21" s="56"/>
      <c r="R21" s="56"/>
      <c r="S21" s="2"/>
      <c r="T21" s="57"/>
    </row>
    <row r="22" spans="1:20">
      <c r="A22" s="52"/>
      <c r="B22" s="52"/>
      <c r="C22" s="52"/>
      <c r="D22" s="52"/>
      <c r="E22" s="52"/>
      <c r="F22" s="55"/>
      <c r="G22" s="56"/>
      <c r="H22" s="56"/>
      <c r="I22" s="2"/>
      <c r="J22" s="2"/>
      <c r="K22" s="52"/>
      <c r="L22" s="52"/>
      <c r="M22" s="52"/>
      <c r="N22" s="52"/>
      <c r="O22" s="52"/>
      <c r="P22" s="58"/>
      <c r="Q22" s="56"/>
      <c r="R22" s="56"/>
      <c r="S22" s="2"/>
      <c r="T22" s="2"/>
    </row>
    <row r="23" spans="1:20">
      <c r="A23" s="52"/>
      <c r="B23" s="52"/>
      <c r="C23" s="2" t="s">
        <v>9</v>
      </c>
      <c r="D23" s="2" t="s">
        <v>9</v>
      </c>
      <c r="E23" s="52" t="s">
        <v>12</v>
      </c>
      <c r="F23" s="55" t="s">
        <v>55</v>
      </c>
      <c r="G23" s="56" t="s">
        <v>51</v>
      </c>
      <c r="H23" s="56" t="s">
        <v>52</v>
      </c>
      <c r="I23" s="2"/>
      <c r="J23" s="57" t="s">
        <v>53</v>
      </c>
      <c r="K23" s="52"/>
      <c r="L23" s="52"/>
      <c r="M23" s="2" t="s">
        <v>9</v>
      </c>
      <c r="N23" s="2" t="s">
        <v>9</v>
      </c>
      <c r="O23" s="52" t="s">
        <v>12</v>
      </c>
      <c r="P23" s="58" t="s">
        <v>61</v>
      </c>
      <c r="Q23" s="56" t="s">
        <v>51</v>
      </c>
      <c r="R23" s="56" t="s">
        <v>52</v>
      </c>
      <c r="S23" s="2"/>
      <c r="T23" s="57" t="s">
        <v>53</v>
      </c>
    </row>
    <row r="24" spans="1:20">
      <c r="A24" s="52"/>
      <c r="B24" s="52"/>
      <c r="C24" s="2">
        <v>0.92307692307692324</v>
      </c>
      <c r="D24" s="2">
        <v>1.1736111111111105</v>
      </c>
      <c r="E24" s="52" t="s">
        <v>33</v>
      </c>
      <c r="F24" s="55">
        <v>435</v>
      </c>
      <c r="G24" s="59">
        <f>F24*$D24</f>
        <v>510.52083333333309</v>
      </c>
      <c r="H24" s="59">
        <f>LARGE(G$24:G$37,I24)</f>
        <v>590.52469135802471</v>
      </c>
      <c r="I24" s="2">
        <v>1</v>
      </c>
      <c r="J24" s="57">
        <f>VLOOKUP(G24,H$24:I$37,2,0)</f>
        <v>3</v>
      </c>
      <c r="K24" s="52"/>
      <c r="L24" s="52"/>
      <c r="M24" s="2">
        <v>0.92307692307692324</v>
      </c>
      <c r="N24" s="2">
        <v>1.1736111111111105</v>
      </c>
      <c r="O24" s="52" t="s">
        <v>33</v>
      </c>
      <c r="P24" s="58">
        <v>455</v>
      </c>
      <c r="Q24" s="59">
        <f>P24*$D24</f>
        <v>533.99305555555532</v>
      </c>
      <c r="R24" s="59">
        <f>LARGE(Q$24:Q$37,S24)</f>
        <v>735.37037037037044</v>
      </c>
      <c r="S24" s="2">
        <v>1</v>
      </c>
      <c r="T24" s="57">
        <f>VLOOKUP(Q24,R$24:S$37,2,0)</f>
        <v>5</v>
      </c>
    </row>
    <row r="25" spans="1:20">
      <c r="A25" s="52"/>
      <c r="B25" s="52"/>
      <c r="C25" s="2">
        <v>0.92307692307692324</v>
      </c>
      <c r="D25" s="2">
        <v>1.1736111111111105</v>
      </c>
      <c r="E25" s="52" t="s">
        <v>17</v>
      </c>
      <c r="F25" s="55">
        <v>350</v>
      </c>
      <c r="G25" s="59">
        <f t="shared" ref="G25:G37" si="6">F25*$D25</f>
        <v>410.76388888888869</v>
      </c>
      <c r="H25" s="59">
        <f t="shared" ref="H25:H37" si="7">LARGE(G$24:G$37,I25)</f>
        <v>551.52777777777783</v>
      </c>
      <c r="I25" s="2">
        <v>2</v>
      </c>
      <c r="J25" s="57">
        <f t="shared" ref="J25:J37" si="8">VLOOKUP(G25,H$24:I$37,2,0)</f>
        <v>7</v>
      </c>
      <c r="K25" s="52"/>
      <c r="L25" s="52"/>
      <c r="M25" s="2">
        <v>0.92307692307692324</v>
      </c>
      <c r="N25" s="2">
        <v>1.1736111111111105</v>
      </c>
      <c r="O25" s="52" t="s">
        <v>17</v>
      </c>
      <c r="P25" s="58">
        <v>385</v>
      </c>
      <c r="Q25" s="59">
        <f t="shared" ref="Q25:Q37" si="9">P25*$D25</f>
        <v>451.84027777777754</v>
      </c>
      <c r="R25" s="59">
        <f t="shared" ref="R25:R37" si="10">LARGE(Q$24:Q$37,S25)</f>
        <v>579.38271604938279</v>
      </c>
      <c r="S25" s="2">
        <v>2</v>
      </c>
      <c r="T25" s="57">
        <f t="shared" ref="T25:T37" si="11">VLOOKUP(Q25,R$24:S$37,2,0)</f>
        <v>7</v>
      </c>
    </row>
    <row r="26" spans="1:20">
      <c r="A26" s="52"/>
      <c r="B26" s="52"/>
      <c r="C26" s="2">
        <v>0.92307692307692324</v>
      </c>
      <c r="D26" s="2">
        <v>1.1736111111111105</v>
      </c>
      <c r="E26" s="52" t="s">
        <v>34</v>
      </c>
      <c r="F26" s="55">
        <v>355</v>
      </c>
      <c r="G26" s="59">
        <f t="shared" si="6"/>
        <v>416.63194444444423</v>
      </c>
      <c r="H26" s="59">
        <f t="shared" si="7"/>
        <v>510.52083333333309</v>
      </c>
      <c r="I26" s="2">
        <v>3</v>
      </c>
      <c r="J26" s="57">
        <f t="shared" si="8"/>
        <v>6</v>
      </c>
      <c r="K26" s="52"/>
      <c r="L26" s="52"/>
      <c r="M26" s="2">
        <v>0.92307692307692324</v>
      </c>
      <c r="N26" s="2">
        <v>1.1736111111111105</v>
      </c>
      <c r="O26" s="52" t="s">
        <v>34</v>
      </c>
      <c r="P26" s="58">
        <v>370</v>
      </c>
      <c r="Q26" s="59">
        <f t="shared" si="9"/>
        <v>434.23611111111086</v>
      </c>
      <c r="R26" s="59">
        <f t="shared" si="10"/>
        <v>557.09876543209884</v>
      </c>
      <c r="S26" s="2">
        <v>3</v>
      </c>
      <c r="T26" s="57">
        <f t="shared" si="11"/>
        <v>9</v>
      </c>
    </row>
    <row r="27" spans="1:20">
      <c r="A27" s="52"/>
      <c r="B27" s="52"/>
      <c r="C27" s="2">
        <v>0.92307692307692324</v>
      </c>
      <c r="D27" s="2">
        <v>1.1736111111111105</v>
      </c>
      <c r="E27" s="52" t="s">
        <v>35</v>
      </c>
      <c r="F27" s="55">
        <v>285</v>
      </c>
      <c r="G27" s="59">
        <f t="shared" si="6"/>
        <v>334.47916666666652</v>
      </c>
      <c r="H27" s="59">
        <f t="shared" si="7"/>
        <v>506.95987654320993</v>
      </c>
      <c r="I27" s="2">
        <v>4</v>
      </c>
      <c r="J27" s="57">
        <f t="shared" si="8"/>
        <v>13</v>
      </c>
      <c r="K27" s="52"/>
      <c r="L27" s="52"/>
      <c r="M27" s="2">
        <v>0.92307692307692324</v>
      </c>
      <c r="N27" s="2">
        <v>1.1736111111111105</v>
      </c>
      <c r="O27" s="52" t="s">
        <v>35</v>
      </c>
      <c r="P27" s="58">
        <v>335</v>
      </c>
      <c r="Q27" s="59">
        <f t="shared" si="9"/>
        <v>393.159722222222</v>
      </c>
      <c r="R27" s="59">
        <f t="shared" si="10"/>
        <v>540.3858024691358</v>
      </c>
      <c r="S27" s="2">
        <v>4</v>
      </c>
      <c r="T27" s="57">
        <f t="shared" si="11"/>
        <v>12</v>
      </c>
    </row>
    <row r="28" spans="1:20">
      <c r="A28" s="52"/>
      <c r="B28" s="52"/>
      <c r="C28" s="2">
        <v>0.92307692307692324</v>
      </c>
      <c r="D28" s="2">
        <v>1.1736111111111105</v>
      </c>
      <c r="E28" s="52" t="s">
        <v>36</v>
      </c>
      <c r="F28" s="55">
        <v>325</v>
      </c>
      <c r="G28" s="59">
        <f t="shared" si="6"/>
        <v>381.42361111111092</v>
      </c>
      <c r="H28" s="59">
        <f t="shared" si="7"/>
        <v>484.67592592592598</v>
      </c>
      <c r="I28" s="2">
        <v>5</v>
      </c>
      <c r="J28" s="57">
        <f t="shared" si="8"/>
        <v>10</v>
      </c>
      <c r="K28" s="52"/>
      <c r="L28" s="52"/>
      <c r="M28" s="2">
        <v>0.92307692307692324</v>
      </c>
      <c r="N28" s="2">
        <v>1.1736111111111105</v>
      </c>
      <c r="O28" s="52" t="s">
        <v>36</v>
      </c>
      <c r="P28" s="58">
        <v>345</v>
      </c>
      <c r="Q28" s="59">
        <f t="shared" si="9"/>
        <v>404.89583333333314</v>
      </c>
      <c r="R28" s="59">
        <f t="shared" si="10"/>
        <v>533.99305555555532</v>
      </c>
      <c r="S28" s="2">
        <v>5</v>
      </c>
      <c r="T28" s="57">
        <f t="shared" si="11"/>
        <v>10</v>
      </c>
    </row>
    <row r="29" spans="1:20">
      <c r="A29" s="52"/>
      <c r="B29" s="52"/>
      <c r="C29" s="2">
        <v>0.95575221238938057</v>
      </c>
      <c r="D29" s="2">
        <v>1.0947359396433469</v>
      </c>
      <c r="E29" s="52" t="s">
        <v>37</v>
      </c>
      <c r="F29" s="55">
        <v>310</v>
      </c>
      <c r="G29" s="59">
        <f t="shared" si="6"/>
        <v>339.36814128943757</v>
      </c>
      <c r="H29" s="59">
        <f t="shared" si="7"/>
        <v>416.63194444444423</v>
      </c>
      <c r="I29" s="2">
        <v>6</v>
      </c>
      <c r="J29" s="57">
        <f t="shared" si="8"/>
        <v>12</v>
      </c>
      <c r="K29" s="52"/>
      <c r="L29" s="52"/>
      <c r="M29" s="2">
        <v>0.95575221238938057</v>
      </c>
      <c r="N29" s="2">
        <v>1.0947359396433469</v>
      </c>
      <c r="O29" s="52" t="s">
        <v>37</v>
      </c>
      <c r="P29" s="58">
        <v>365</v>
      </c>
      <c r="Q29" s="59">
        <f t="shared" si="9"/>
        <v>399.57861796982161</v>
      </c>
      <c r="R29" s="59">
        <f t="shared" si="10"/>
        <v>462.39197530864197</v>
      </c>
      <c r="S29" s="2">
        <v>6</v>
      </c>
      <c r="T29" s="57">
        <f t="shared" si="11"/>
        <v>11</v>
      </c>
    </row>
    <row r="30" spans="1:20">
      <c r="A30" s="52"/>
      <c r="B30" s="52"/>
      <c r="C30" s="2">
        <v>0.95575221238938057</v>
      </c>
      <c r="D30" s="2">
        <v>1.0947359396433469</v>
      </c>
      <c r="E30" s="52" t="s">
        <v>38</v>
      </c>
      <c r="F30" s="55">
        <v>285</v>
      </c>
      <c r="G30" s="59">
        <f t="shared" si="6"/>
        <v>311.99974279835385</v>
      </c>
      <c r="H30" s="59">
        <f t="shared" si="7"/>
        <v>410.76388888888869</v>
      </c>
      <c r="I30" s="2">
        <v>7</v>
      </c>
      <c r="J30" s="57">
        <f t="shared" si="8"/>
        <v>14</v>
      </c>
      <c r="K30" s="52"/>
      <c r="L30" s="52"/>
      <c r="M30" s="2">
        <v>0.95575221238938057</v>
      </c>
      <c r="N30" s="2">
        <v>1.0947359396433469</v>
      </c>
      <c r="O30" s="52" t="s">
        <v>38</v>
      </c>
      <c r="P30" s="58">
        <v>300</v>
      </c>
      <c r="Q30" s="59">
        <f t="shared" si="9"/>
        <v>328.42078189300406</v>
      </c>
      <c r="R30" s="59">
        <f t="shared" si="10"/>
        <v>451.84027777777754</v>
      </c>
      <c r="S30" s="2">
        <v>7</v>
      </c>
      <c r="T30" s="57">
        <f t="shared" si="11"/>
        <v>14</v>
      </c>
    </row>
    <row r="31" spans="1:20">
      <c r="A31" s="52"/>
      <c r="B31" s="52"/>
      <c r="C31" s="2">
        <v>0.92307692307692324</v>
      </c>
      <c r="D31" s="2">
        <v>1.1736111111111105</v>
      </c>
      <c r="E31" s="52" t="s">
        <v>39</v>
      </c>
      <c r="F31" s="55">
        <v>330</v>
      </c>
      <c r="G31" s="59">
        <f t="shared" si="6"/>
        <v>387.29166666666646</v>
      </c>
      <c r="H31" s="59">
        <f t="shared" si="7"/>
        <v>389.96913580246917</v>
      </c>
      <c r="I31" s="2">
        <v>8</v>
      </c>
      <c r="J31" s="57">
        <f t="shared" si="8"/>
        <v>9</v>
      </c>
      <c r="K31" s="52"/>
      <c r="L31" s="52"/>
      <c r="M31" s="2">
        <v>0.92307692307692324</v>
      </c>
      <c r="N31" s="2">
        <v>1.1736111111111105</v>
      </c>
      <c r="O31" s="52" t="s">
        <v>39</v>
      </c>
      <c r="P31" s="58">
        <v>330</v>
      </c>
      <c r="Q31" s="59">
        <f t="shared" si="9"/>
        <v>387.29166666666646</v>
      </c>
      <c r="R31" s="59">
        <f t="shared" si="10"/>
        <v>434.53703703703707</v>
      </c>
      <c r="S31" s="2">
        <v>8</v>
      </c>
      <c r="T31" s="57">
        <f t="shared" si="11"/>
        <v>13</v>
      </c>
    </row>
    <row r="32" spans="1:20">
      <c r="A32" s="52"/>
      <c r="B32" s="52"/>
      <c r="C32" s="2">
        <v>1</v>
      </c>
      <c r="D32" s="2">
        <v>1.1141975308641976</v>
      </c>
      <c r="E32" s="52" t="s">
        <v>20</v>
      </c>
      <c r="F32" s="55">
        <v>435</v>
      </c>
      <c r="G32" s="59">
        <f t="shared" si="6"/>
        <v>484.67592592592598</v>
      </c>
      <c r="H32" s="59">
        <f t="shared" si="7"/>
        <v>387.29166666666646</v>
      </c>
      <c r="I32" s="2">
        <v>9</v>
      </c>
      <c r="J32" s="57">
        <f t="shared" si="8"/>
        <v>5</v>
      </c>
      <c r="K32" s="52"/>
      <c r="L32" s="52"/>
      <c r="M32" s="2">
        <v>1</v>
      </c>
      <c r="N32" s="2">
        <v>1.1141975308641976</v>
      </c>
      <c r="O32" s="52" t="s">
        <v>20</v>
      </c>
      <c r="P32" s="58">
        <v>520</v>
      </c>
      <c r="Q32" s="59">
        <f t="shared" si="9"/>
        <v>579.38271604938279</v>
      </c>
      <c r="R32" s="59">
        <f t="shared" si="10"/>
        <v>434.23611111111086</v>
      </c>
      <c r="S32" s="2">
        <v>9</v>
      </c>
      <c r="T32" s="57">
        <f t="shared" si="11"/>
        <v>2</v>
      </c>
    </row>
    <row r="33" spans="1:20">
      <c r="A33" s="52"/>
      <c r="B33" s="52"/>
      <c r="C33" s="2">
        <v>1</v>
      </c>
      <c r="D33" s="2">
        <v>1.1141975308641976</v>
      </c>
      <c r="E33" s="52" t="s">
        <v>40</v>
      </c>
      <c r="F33" s="55">
        <v>340</v>
      </c>
      <c r="G33" s="59">
        <f t="shared" si="6"/>
        <v>378.82716049382719</v>
      </c>
      <c r="H33" s="59">
        <f t="shared" si="7"/>
        <v>381.42361111111092</v>
      </c>
      <c r="I33" s="2">
        <v>10</v>
      </c>
      <c r="J33" s="57">
        <f t="shared" si="8"/>
        <v>11</v>
      </c>
      <c r="K33" s="52"/>
      <c r="L33" s="52"/>
      <c r="M33" s="2">
        <v>1</v>
      </c>
      <c r="N33" s="2">
        <v>1.1141975308641976</v>
      </c>
      <c r="O33" s="52" t="s">
        <v>40</v>
      </c>
      <c r="P33" s="58">
        <v>415</v>
      </c>
      <c r="Q33" s="59">
        <f t="shared" si="9"/>
        <v>462.39197530864197</v>
      </c>
      <c r="R33" s="59">
        <f t="shared" si="10"/>
        <v>404.89583333333314</v>
      </c>
      <c r="S33" s="2">
        <v>10</v>
      </c>
      <c r="T33" s="57">
        <f t="shared" si="11"/>
        <v>6</v>
      </c>
    </row>
    <row r="34" spans="1:20">
      <c r="A34" s="52"/>
      <c r="B34" s="52"/>
      <c r="C34" s="2">
        <v>1</v>
      </c>
      <c r="D34" s="2">
        <v>1.1141975308641976</v>
      </c>
      <c r="E34" s="52" t="s">
        <v>22</v>
      </c>
      <c r="F34" s="55">
        <v>495</v>
      </c>
      <c r="G34" s="59">
        <f t="shared" si="6"/>
        <v>551.52777777777783</v>
      </c>
      <c r="H34" s="59">
        <f t="shared" si="7"/>
        <v>378.82716049382719</v>
      </c>
      <c r="I34" s="2">
        <v>11</v>
      </c>
      <c r="J34" s="57">
        <f t="shared" si="8"/>
        <v>2</v>
      </c>
      <c r="K34" s="52"/>
      <c r="L34" s="52"/>
      <c r="M34" s="2">
        <v>1</v>
      </c>
      <c r="N34" s="2">
        <v>1.1141975308641976</v>
      </c>
      <c r="O34" s="52" t="s">
        <v>22</v>
      </c>
      <c r="P34" s="58">
        <v>485</v>
      </c>
      <c r="Q34" s="59">
        <f t="shared" si="9"/>
        <v>540.3858024691358</v>
      </c>
      <c r="R34" s="59">
        <f t="shared" si="10"/>
        <v>399.57861796982161</v>
      </c>
      <c r="S34" s="2">
        <v>11</v>
      </c>
      <c r="T34" s="57">
        <f t="shared" si="11"/>
        <v>4</v>
      </c>
    </row>
    <row r="35" spans="1:20">
      <c r="A35" s="52"/>
      <c r="B35" s="52"/>
      <c r="C35" s="2">
        <v>1</v>
      </c>
      <c r="D35" s="2">
        <v>1.1141975308641976</v>
      </c>
      <c r="E35" s="52" t="s">
        <v>19</v>
      </c>
      <c r="F35" s="55">
        <v>530</v>
      </c>
      <c r="G35" s="59">
        <f t="shared" si="6"/>
        <v>590.52469135802471</v>
      </c>
      <c r="H35" s="59">
        <f t="shared" si="7"/>
        <v>339.36814128943757</v>
      </c>
      <c r="I35" s="2">
        <v>12</v>
      </c>
      <c r="J35" s="57">
        <f t="shared" si="8"/>
        <v>1</v>
      </c>
      <c r="K35" s="52"/>
      <c r="L35" s="52"/>
      <c r="M35" s="2">
        <v>1</v>
      </c>
      <c r="N35" s="2">
        <v>1.1141975308641976</v>
      </c>
      <c r="O35" s="52" t="s">
        <v>19</v>
      </c>
      <c r="P35" s="58">
        <v>660</v>
      </c>
      <c r="Q35" s="59">
        <f t="shared" si="9"/>
        <v>735.37037037037044</v>
      </c>
      <c r="R35" s="59">
        <f t="shared" si="10"/>
        <v>393.159722222222</v>
      </c>
      <c r="S35" s="2">
        <v>12</v>
      </c>
      <c r="T35" s="57">
        <f t="shared" si="11"/>
        <v>1</v>
      </c>
    </row>
    <row r="36" spans="1:20">
      <c r="A36" s="52"/>
      <c r="B36" s="52"/>
      <c r="C36" s="2">
        <v>1</v>
      </c>
      <c r="D36" s="2">
        <v>1.1141975308641976</v>
      </c>
      <c r="E36" s="52" t="s">
        <v>41</v>
      </c>
      <c r="F36" s="53">
        <v>350</v>
      </c>
      <c r="G36" s="59">
        <f t="shared" si="6"/>
        <v>389.96913580246917</v>
      </c>
      <c r="H36" s="59">
        <f t="shared" si="7"/>
        <v>334.47916666666652</v>
      </c>
      <c r="I36" s="2">
        <v>13</v>
      </c>
      <c r="J36" s="57">
        <f t="shared" si="8"/>
        <v>8</v>
      </c>
      <c r="K36" s="52"/>
      <c r="L36" s="52"/>
      <c r="M36" s="2">
        <v>1</v>
      </c>
      <c r="N36" s="2">
        <v>1.1141975308641976</v>
      </c>
      <c r="O36" s="52" t="s">
        <v>41</v>
      </c>
      <c r="P36" s="54">
        <v>390</v>
      </c>
      <c r="Q36" s="59">
        <f t="shared" si="9"/>
        <v>434.53703703703707</v>
      </c>
      <c r="R36" s="59">
        <f t="shared" si="10"/>
        <v>387.29166666666646</v>
      </c>
      <c r="S36" s="2">
        <v>13</v>
      </c>
      <c r="T36" s="57">
        <f t="shared" si="11"/>
        <v>8</v>
      </c>
    </row>
    <row r="37" spans="1:20">
      <c r="A37" s="52"/>
      <c r="B37" s="52"/>
      <c r="C37" s="2">
        <v>1</v>
      </c>
      <c r="D37" s="2">
        <v>1.1141975308641976</v>
      </c>
      <c r="E37" s="52" t="s">
        <v>42</v>
      </c>
      <c r="F37" s="53">
        <v>455</v>
      </c>
      <c r="G37" s="59">
        <f t="shared" si="6"/>
        <v>506.95987654320993</v>
      </c>
      <c r="H37" s="59">
        <f t="shared" si="7"/>
        <v>311.99974279835385</v>
      </c>
      <c r="I37" s="2">
        <v>14</v>
      </c>
      <c r="J37" s="57">
        <f t="shared" si="8"/>
        <v>4</v>
      </c>
      <c r="K37" s="52"/>
      <c r="L37" s="52"/>
      <c r="M37" s="2">
        <v>1</v>
      </c>
      <c r="N37" s="2">
        <v>1.1141975308641976</v>
      </c>
      <c r="O37" s="52" t="s">
        <v>42</v>
      </c>
      <c r="P37" s="54">
        <v>500</v>
      </c>
      <c r="Q37" s="59">
        <f t="shared" si="9"/>
        <v>557.09876543209884</v>
      </c>
      <c r="R37" s="59">
        <f t="shared" si="10"/>
        <v>328.42078189300406</v>
      </c>
      <c r="S37" s="2">
        <v>14</v>
      </c>
      <c r="T37" s="57">
        <f t="shared" si="11"/>
        <v>3</v>
      </c>
    </row>
    <row r="38" spans="1:20">
      <c r="A38" s="52"/>
      <c r="B38" s="52"/>
      <c r="C38" s="52"/>
      <c r="D38" s="52"/>
      <c r="E38" s="52"/>
      <c r="F38" s="53"/>
      <c r="G38" s="52"/>
      <c r="H38" s="52"/>
      <c r="I38" s="52"/>
      <c r="J38" s="52"/>
      <c r="K38" s="52"/>
      <c r="L38" s="52"/>
      <c r="M38" s="52"/>
      <c r="N38" s="52"/>
      <c r="O38" s="52"/>
      <c r="P38" s="54"/>
      <c r="Q38" s="52"/>
      <c r="R38" s="52"/>
      <c r="S38" s="52"/>
      <c r="T38" s="52"/>
    </row>
    <row r="39" spans="1:20" hidden="1">
      <c r="A39" s="52"/>
      <c r="B39" s="52"/>
      <c r="C39" s="52"/>
      <c r="D39" s="52"/>
      <c r="E39" s="52"/>
      <c r="F39" s="53"/>
      <c r="G39" s="52"/>
      <c r="H39" s="52"/>
      <c r="I39" s="52"/>
      <c r="J39" s="52"/>
      <c r="K39" s="52"/>
      <c r="L39" s="52"/>
      <c r="M39" s="52"/>
      <c r="N39" s="52"/>
      <c r="O39" s="52"/>
      <c r="P39" s="54"/>
      <c r="Q39" s="52"/>
      <c r="R39" s="52"/>
      <c r="S39" s="52"/>
      <c r="T39" s="52"/>
    </row>
    <row r="40" spans="1:20">
      <c r="A40" s="52"/>
      <c r="B40" s="52"/>
      <c r="C40" s="52"/>
      <c r="D40" s="52"/>
      <c r="E40" s="52"/>
      <c r="F40" s="53"/>
      <c r="G40" s="52"/>
      <c r="H40" s="52"/>
      <c r="I40" s="52"/>
      <c r="J40" s="52"/>
      <c r="K40" s="52"/>
      <c r="L40" s="52"/>
      <c r="M40" s="52"/>
      <c r="N40" s="52"/>
      <c r="O40" s="52"/>
      <c r="P40" s="54"/>
      <c r="Q40" s="52"/>
      <c r="R40" s="52"/>
      <c r="S40" s="52"/>
      <c r="T40" s="52"/>
    </row>
    <row r="41" spans="1:20">
      <c r="A41" s="52"/>
      <c r="B41" s="52"/>
      <c r="C41" s="2" t="s">
        <v>9</v>
      </c>
      <c r="D41" s="2" t="s">
        <v>9</v>
      </c>
      <c r="E41" s="52" t="s">
        <v>12</v>
      </c>
      <c r="F41" s="55" t="s">
        <v>56</v>
      </c>
      <c r="G41" s="56" t="s">
        <v>51</v>
      </c>
      <c r="H41" s="56" t="s">
        <v>52</v>
      </c>
      <c r="I41" s="2"/>
      <c r="J41" s="57" t="s">
        <v>53</v>
      </c>
      <c r="K41" s="52"/>
      <c r="L41" s="52"/>
      <c r="M41" s="2" t="s">
        <v>9</v>
      </c>
      <c r="N41" s="2" t="s">
        <v>9</v>
      </c>
      <c r="O41" s="52" t="s">
        <v>12</v>
      </c>
      <c r="P41" s="58" t="s">
        <v>62</v>
      </c>
      <c r="Q41" s="56" t="s">
        <v>51</v>
      </c>
      <c r="R41" s="56" t="s">
        <v>52</v>
      </c>
      <c r="S41" s="2"/>
      <c r="T41" s="57" t="s">
        <v>53</v>
      </c>
    </row>
    <row r="42" spans="1:20">
      <c r="A42" s="52"/>
      <c r="B42" s="52"/>
      <c r="C42" s="2">
        <v>0.90476190476190477</v>
      </c>
      <c r="D42" s="2">
        <v>1.2216066481994456</v>
      </c>
      <c r="E42" s="52" t="s">
        <v>43</v>
      </c>
      <c r="F42" s="55">
        <v>420</v>
      </c>
      <c r="G42" s="59">
        <f>F42*$D42</f>
        <v>513.07479224376721</v>
      </c>
      <c r="H42" s="59">
        <f>LARGE(G$42:G$59,I42)</f>
        <v>933.94570637119136</v>
      </c>
      <c r="I42" s="2">
        <v>1</v>
      </c>
      <c r="J42" s="57">
        <f>VLOOKUP(G42,H$42:I$59,2,0)</f>
        <v>17</v>
      </c>
      <c r="K42" s="52"/>
      <c r="L42" s="52"/>
      <c r="M42" s="2">
        <v>0.90476190476190477</v>
      </c>
      <c r="N42" s="2">
        <v>1.2216066481994456</v>
      </c>
      <c r="O42" s="52" t="s">
        <v>43</v>
      </c>
      <c r="P42" s="58">
        <v>560</v>
      </c>
      <c r="Q42" s="59">
        <f>P42*$D42</f>
        <v>684.09972299168953</v>
      </c>
      <c r="R42" s="59">
        <f>LARGE(Q$42:Q$59,S42)</f>
        <v>1102.2731301939061</v>
      </c>
      <c r="S42" s="2">
        <v>1</v>
      </c>
      <c r="T42" s="57">
        <f>VLOOKUP(Q42,R$42:S$59,2,0)</f>
        <v>12</v>
      </c>
    </row>
    <row r="43" spans="1:20">
      <c r="A43" s="52"/>
      <c r="B43" s="52"/>
      <c r="C43" s="2">
        <v>0.90476190476190477</v>
      </c>
      <c r="D43" s="2">
        <v>1.2216066481994456</v>
      </c>
      <c r="E43" s="1" t="s">
        <v>66</v>
      </c>
      <c r="F43" s="55">
        <v>530</v>
      </c>
      <c r="G43" s="59">
        <f>F43*$D43</f>
        <v>647.45152354570621</v>
      </c>
      <c r="H43" s="59">
        <f>LARGE(G$42:G$59,I43)</f>
        <v>904.98614958448763</v>
      </c>
      <c r="I43" s="2">
        <v>2</v>
      </c>
      <c r="J43" s="57">
        <f t="shared" ref="J43:J59" si="12">VLOOKUP(G43,H$42:I$59,2,0)</f>
        <v>6</v>
      </c>
      <c r="K43" s="52"/>
      <c r="L43" s="52"/>
      <c r="M43" s="2">
        <v>0.90476190476190477</v>
      </c>
      <c r="N43" s="2">
        <v>1.2216066481994456</v>
      </c>
      <c r="O43" s="1" t="s">
        <v>66</v>
      </c>
      <c r="P43" s="58">
        <v>605</v>
      </c>
      <c r="Q43" s="59">
        <f>P43*$D43</f>
        <v>739.07202216066457</v>
      </c>
      <c r="R43" s="59">
        <f>LARGE(Q$42:Q$59,S43)</f>
        <v>977.38504155124679</v>
      </c>
      <c r="S43" s="2">
        <v>2</v>
      </c>
      <c r="T43" s="57">
        <f t="shared" ref="T43:T59" si="13">VLOOKUP(Q43,R$42:S$59,2,0)</f>
        <v>7</v>
      </c>
    </row>
    <row r="44" spans="1:20">
      <c r="A44" s="52"/>
      <c r="B44" s="52"/>
      <c r="C44" s="2">
        <v>0.90476190476190477</v>
      </c>
      <c r="D44" s="2">
        <v>1.2216066481994456</v>
      </c>
      <c r="E44" s="52" t="s">
        <v>18</v>
      </c>
      <c r="F44" s="55">
        <v>505</v>
      </c>
      <c r="G44" s="59">
        <f t="shared" ref="G44:G59" si="14">F44*$D44</f>
        <v>616.91135734072009</v>
      </c>
      <c r="H44" s="59">
        <f t="shared" ref="H44:H59" si="15">LARGE(G$42:G$59,I44)</f>
        <v>831.24653739612188</v>
      </c>
      <c r="I44" s="2">
        <v>3</v>
      </c>
      <c r="J44" s="57">
        <f t="shared" si="12"/>
        <v>9</v>
      </c>
      <c r="K44" s="52"/>
      <c r="L44" s="52"/>
      <c r="M44" s="2">
        <v>0.90476190476190477</v>
      </c>
      <c r="N44" s="2">
        <v>1.2216066481994456</v>
      </c>
      <c r="O44" s="52" t="s">
        <v>18</v>
      </c>
      <c r="P44" s="58">
        <v>630</v>
      </c>
      <c r="Q44" s="59">
        <f t="shared" ref="Q44:Q59" si="16">P44*$D44</f>
        <v>769.61218836565081</v>
      </c>
      <c r="R44" s="59">
        <f t="shared" ref="R44:R59" si="17">LARGE(Q$42:Q$59,S44)</f>
        <v>965.31855955678679</v>
      </c>
      <c r="S44" s="2">
        <v>3</v>
      </c>
      <c r="T44" s="57">
        <f t="shared" si="13"/>
        <v>5</v>
      </c>
    </row>
    <row r="45" spans="1:20">
      <c r="A45" s="52"/>
      <c r="B45" s="52"/>
      <c r="C45" s="2">
        <v>0.86363636363636365</v>
      </c>
      <c r="D45" s="2">
        <v>1.3407202216066483</v>
      </c>
      <c r="E45" s="52" t="s">
        <v>44</v>
      </c>
      <c r="F45" s="55">
        <v>620</v>
      </c>
      <c r="G45" s="59">
        <f t="shared" si="14"/>
        <v>831.24653739612188</v>
      </c>
      <c r="H45" s="59">
        <f t="shared" si="15"/>
        <v>722.17894736842129</v>
      </c>
      <c r="I45" s="2">
        <v>4</v>
      </c>
      <c r="J45" s="57">
        <f t="shared" si="12"/>
        <v>3</v>
      </c>
      <c r="K45" s="52"/>
      <c r="L45" s="52"/>
      <c r="M45" s="2">
        <v>0.86363636363636365</v>
      </c>
      <c r="N45" s="2">
        <v>1.3407202216066483</v>
      </c>
      <c r="O45" s="52" t="s">
        <v>44</v>
      </c>
      <c r="P45" s="58">
        <v>625</v>
      </c>
      <c r="Q45" s="59">
        <f t="shared" si="16"/>
        <v>837.95013850415512</v>
      </c>
      <c r="R45" s="59">
        <f t="shared" si="17"/>
        <v>837.95013850415512</v>
      </c>
      <c r="S45" s="2">
        <v>4</v>
      </c>
      <c r="T45" s="57">
        <f t="shared" si="13"/>
        <v>4</v>
      </c>
    </row>
    <row r="46" spans="1:20">
      <c r="A46" s="52"/>
      <c r="B46" s="52"/>
      <c r="C46" s="2">
        <v>0.86363636363636365</v>
      </c>
      <c r="D46" s="2">
        <v>1.3407202216066483</v>
      </c>
      <c r="E46" s="52" t="s">
        <v>21</v>
      </c>
      <c r="F46" s="55">
        <v>675</v>
      </c>
      <c r="G46" s="59">
        <f t="shared" si="14"/>
        <v>904.98614958448763</v>
      </c>
      <c r="H46" s="59">
        <f t="shared" si="15"/>
        <v>672.29252077562319</v>
      </c>
      <c r="I46" s="2">
        <v>5</v>
      </c>
      <c r="J46" s="57">
        <f t="shared" si="12"/>
        <v>2</v>
      </c>
      <c r="K46" s="52"/>
      <c r="L46" s="52"/>
      <c r="M46" s="2">
        <v>0.86363636363636365</v>
      </c>
      <c r="N46" s="2">
        <v>1.3407202216066483</v>
      </c>
      <c r="O46" s="52" t="s">
        <v>21</v>
      </c>
      <c r="P46" s="58">
        <v>720</v>
      </c>
      <c r="Q46" s="59">
        <f t="shared" si="16"/>
        <v>965.31855955678679</v>
      </c>
      <c r="R46" s="59">
        <f t="shared" si="17"/>
        <v>769.61218836565081</v>
      </c>
      <c r="S46" s="2">
        <v>5</v>
      </c>
      <c r="T46" s="57">
        <f t="shared" si="13"/>
        <v>3</v>
      </c>
    </row>
    <row r="47" spans="1:20">
      <c r="A47" s="52"/>
      <c r="B47" s="52"/>
      <c r="C47" s="2">
        <v>0.86363636363636365</v>
      </c>
      <c r="D47" s="2">
        <v>1.3407202216066483</v>
      </c>
      <c r="E47" s="52" t="s">
        <v>45</v>
      </c>
      <c r="F47" s="55">
        <v>450</v>
      </c>
      <c r="G47" s="59">
        <f t="shared" si="14"/>
        <v>603.32409972299172</v>
      </c>
      <c r="H47" s="59">
        <f t="shared" si="15"/>
        <v>647.45152354570621</v>
      </c>
      <c r="I47" s="2">
        <v>6</v>
      </c>
      <c r="J47" s="57">
        <f t="shared" si="12"/>
        <v>11</v>
      </c>
      <c r="K47" s="52"/>
      <c r="L47" s="52"/>
      <c r="M47" s="2">
        <v>0.86363636363636365</v>
      </c>
      <c r="N47" s="2">
        <v>1.3407202216066483</v>
      </c>
      <c r="O47" s="52" t="s">
        <v>45</v>
      </c>
      <c r="P47" s="58">
        <v>495</v>
      </c>
      <c r="Q47" s="59">
        <f t="shared" si="16"/>
        <v>663.65650969529088</v>
      </c>
      <c r="R47" s="59">
        <f t="shared" si="17"/>
        <v>765.66648199445979</v>
      </c>
      <c r="S47" s="2">
        <v>6</v>
      </c>
      <c r="T47" s="57">
        <f t="shared" si="13"/>
        <v>13</v>
      </c>
    </row>
    <row r="48" spans="1:20">
      <c r="A48" s="52"/>
      <c r="B48" s="52"/>
      <c r="C48" s="2">
        <v>0.86363636363636365</v>
      </c>
      <c r="D48" s="2">
        <v>1.3407202216066483</v>
      </c>
      <c r="E48" s="52" t="s">
        <v>46</v>
      </c>
      <c r="F48" s="55">
        <v>375</v>
      </c>
      <c r="G48" s="59">
        <f t="shared" si="14"/>
        <v>502.77008310249312</v>
      </c>
      <c r="H48" s="59">
        <f t="shared" si="15"/>
        <v>647.39279778393347</v>
      </c>
      <c r="I48" s="2">
        <v>7</v>
      </c>
      <c r="J48" s="57">
        <f t="shared" si="12"/>
        <v>18</v>
      </c>
      <c r="K48" s="52"/>
      <c r="L48" s="52"/>
      <c r="M48" s="2">
        <v>0.86363636363636365</v>
      </c>
      <c r="N48" s="2">
        <v>1.3407202216066483</v>
      </c>
      <c r="O48" s="52" t="s">
        <v>46</v>
      </c>
      <c r="P48" s="58">
        <v>405</v>
      </c>
      <c r="Q48" s="59">
        <f t="shared" si="16"/>
        <v>542.99168975069256</v>
      </c>
      <c r="R48" s="59">
        <f t="shared" si="17"/>
        <v>739.07202216066457</v>
      </c>
      <c r="S48" s="2">
        <v>7</v>
      </c>
      <c r="T48" s="57">
        <f t="shared" si="13"/>
        <v>18</v>
      </c>
    </row>
    <row r="49" spans="1:20">
      <c r="A49" s="52"/>
      <c r="B49" s="52"/>
      <c r="C49" s="2">
        <v>0.94059405940594065</v>
      </c>
      <c r="D49" s="2">
        <v>1.1303047091412741</v>
      </c>
      <c r="E49" s="52" t="s">
        <v>0</v>
      </c>
      <c r="F49" s="55">
        <v>520</v>
      </c>
      <c r="G49" s="59">
        <f t="shared" si="14"/>
        <v>587.75844875346252</v>
      </c>
      <c r="H49" s="59">
        <f t="shared" si="15"/>
        <v>640</v>
      </c>
      <c r="I49" s="2">
        <v>8</v>
      </c>
      <c r="J49" s="57">
        <f t="shared" si="12"/>
        <v>15</v>
      </c>
      <c r="K49" s="52"/>
      <c r="L49" s="52"/>
      <c r="M49" s="2">
        <v>0.94059405940594065</v>
      </c>
      <c r="N49" s="2">
        <v>1.1303047091412741</v>
      </c>
      <c r="O49" s="52" t="s">
        <v>0</v>
      </c>
      <c r="P49" s="58">
        <v>640</v>
      </c>
      <c r="Q49" s="59">
        <f t="shared" si="16"/>
        <v>723.39501385041547</v>
      </c>
      <c r="R49" s="59">
        <f t="shared" si="17"/>
        <v>727.60886426592822</v>
      </c>
      <c r="S49" s="2">
        <v>8</v>
      </c>
      <c r="T49" s="57">
        <f t="shared" si="13"/>
        <v>9</v>
      </c>
    </row>
    <row r="50" spans="1:20">
      <c r="A50" s="52"/>
      <c r="B50" s="52"/>
      <c r="C50" s="2">
        <v>0.87962962962962954</v>
      </c>
      <c r="D50" s="2">
        <v>1.2924099722991695</v>
      </c>
      <c r="E50" s="52" t="s">
        <v>47</v>
      </c>
      <c r="F50" s="55">
        <v>415</v>
      </c>
      <c r="G50" s="59">
        <f t="shared" si="14"/>
        <v>536.35013850415532</v>
      </c>
      <c r="H50" s="59">
        <f t="shared" si="15"/>
        <v>616.91135734072009</v>
      </c>
      <c r="I50" s="2">
        <v>9</v>
      </c>
      <c r="J50" s="57">
        <f t="shared" si="12"/>
        <v>16</v>
      </c>
      <c r="K50" s="52"/>
      <c r="L50" s="52"/>
      <c r="M50" s="2">
        <v>0.87962962962962954</v>
      </c>
      <c r="N50" s="2">
        <v>1.2924099722991695</v>
      </c>
      <c r="O50" s="52" t="s">
        <v>47</v>
      </c>
      <c r="P50" s="58">
        <v>455</v>
      </c>
      <c r="Q50" s="59">
        <f t="shared" si="16"/>
        <v>588.04653739612218</v>
      </c>
      <c r="R50" s="59">
        <f t="shared" si="17"/>
        <v>723.39501385041547</v>
      </c>
      <c r="S50" s="2">
        <v>9</v>
      </c>
      <c r="T50" s="57">
        <f t="shared" si="13"/>
        <v>17</v>
      </c>
    </row>
    <row r="51" spans="1:20">
      <c r="A51" s="52"/>
      <c r="B51" s="52"/>
      <c r="C51" s="2">
        <v>0.94059405940594065</v>
      </c>
      <c r="D51" s="2">
        <v>1.1303047091412741</v>
      </c>
      <c r="E51" s="52" t="s">
        <v>48</v>
      </c>
      <c r="F51" s="55">
        <v>525</v>
      </c>
      <c r="G51" s="59">
        <f t="shared" si="14"/>
        <v>593.40997229916889</v>
      </c>
      <c r="H51" s="59">
        <f t="shared" si="15"/>
        <v>608.15069252077581</v>
      </c>
      <c r="I51" s="2">
        <v>10</v>
      </c>
      <c r="J51" s="57">
        <f t="shared" si="12"/>
        <v>12</v>
      </c>
      <c r="K51" s="52"/>
      <c r="L51" s="52"/>
      <c r="M51" s="2">
        <v>0.94059405940594065</v>
      </c>
      <c r="N51" s="2">
        <v>1.1303047091412741</v>
      </c>
      <c r="O51" s="52" t="s">
        <v>48</v>
      </c>
      <c r="P51" s="58">
        <v>550</v>
      </c>
      <c r="Q51" s="59">
        <f t="shared" si="16"/>
        <v>621.66759002770073</v>
      </c>
      <c r="R51" s="59">
        <f t="shared" si="17"/>
        <v>712.09196675900273</v>
      </c>
      <c r="S51" s="2">
        <v>10</v>
      </c>
      <c r="T51" s="57">
        <f t="shared" si="13"/>
        <v>16</v>
      </c>
    </row>
    <row r="52" spans="1:20">
      <c r="A52" s="52"/>
      <c r="B52" s="52"/>
      <c r="C52" s="2">
        <v>0.94059405940594065</v>
      </c>
      <c r="D52" s="2">
        <v>1.1303047091412741</v>
      </c>
      <c r="E52" s="52" t="s">
        <v>49</v>
      </c>
      <c r="F52" s="55">
        <v>525</v>
      </c>
      <c r="G52" s="59">
        <f t="shared" si="14"/>
        <v>593.40997229916889</v>
      </c>
      <c r="H52" s="59">
        <f t="shared" si="15"/>
        <v>603.32409972299172</v>
      </c>
      <c r="I52" s="2">
        <v>11</v>
      </c>
      <c r="J52" s="57">
        <f t="shared" si="12"/>
        <v>12</v>
      </c>
      <c r="K52" s="52"/>
      <c r="L52" s="52"/>
      <c r="M52" s="2">
        <v>0.94059405940594065</v>
      </c>
      <c r="N52" s="2">
        <v>1.1303047091412741</v>
      </c>
      <c r="O52" s="52" t="s">
        <v>49</v>
      </c>
      <c r="P52" s="58">
        <v>630</v>
      </c>
      <c r="Q52" s="59">
        <f t="shared" si="16"/>
        <v>712.09196675900273</v>
      </c>
      <c r="R52" s="59">
        <f t="shared" si="17"/>
        <v>703.41717451523539</v>
      </c>
      <c r="S52" s="2">
        <v>11</v>
      </c>
      <c r="T52" s="57">
        <f t="shared" si="13"/>
        <v>10</v>
      </c>
    </row>
    <row r="53" spans="1:20">
      <c r="A53" s="52"/>
      <c r="B53" s="52"/>
      <c r="C53" s="2">
        <v>0.95959595959595956</v>
      </c>
      <c r="D53" s="2">
        <v>1.0859833795013853</v>
      </c>
      <c r="E53" s="52" t="s">
        <v>3</v>
      </c>
      <c r="F53" s="55">
        <v>665</v>
      </c>
      <c r="G53" s="59">
        <f t="shared" si="14"/>
        <v>722.17894736842129</v>
      </c>
      <c r="H53" s="59">
        <f>LARGE(G$42:G$59,I53)</f>
        <v>593.40997229916889</v>
      </c>
      <c r="I53" s="2">
        <v>12</v>
      </c>
      <c r="J53" s="57">
        <f t="shared" si="12"/>
        <v>4</v>
      </c>
      <c r="K53" s="52"/>
      <c r="L53" s="52"/>
      <c r="M53" s="2">
        <v>0.95959595959595956</v>
      </c>
      <c r="N53" s="2">
        <v>1.0859833795013853</v>
      </c>
      <c r="O53" s="52" t="s">
        <v>3</v>
      </c>
      <c r="P53" s="58">
        <v>900</v>
      </c>
      <c r="Q53" s="59">
        <f t="shared" si="16"/>
        <v>977.38504155124679</v>
      </c>
      <c r="R53" s="59">
        <f>LARGE(Q$42:Q$59,S53)</f>
        <v>684.09972299168953</v>
      </c>
      <c r="S53" s="2">
        <v>12</v>
      </c>
      <c r="T53" s="57">
        <f t="shared" si="13"/>
        <v>2</v>
      </c>
    </row>
    <row r="54" spans="1:20">
      <c r="A54" s="52"/>
      <c r="B54" s="52"/>
      <c r="C54" s="2">
        <v>0.95959595959595956</v>
      </c>
      <c r="D54" s="2">
        <v>1.0859833795013853</v>
      </c>
      <c r="E54" s="52" t="s">
        <v>4</v>
      </c>
      <c r="F54" s="55">
        <v>860</v>
      </c>
      <c r="G54" s="59">
        <f t="shared" si="14"/>
        <v>933.94570637119136</v>
      </c>
      <c r="H54" s="59">
        <f t="shared" si="15"/>
        <v>593.40997229916889</v>
      </c>
      <c r="I54" s="2">
        <v>13</v>
      </c>
      <c r="J54" s="57">
        <f t="shared" si="12"/>
        <v>1</v>
      </c>
      <c r="K54" s="52"/>
      <c r="L54" s="52"/>
      <c r="M54" s="2">
        <v>0.95959595959595956</v>
      </c>
      <c r="N54" s="2">
        <v>1.0859833795013853</v>
      </c>
      <c r="O54" s="52" t="s">
        <v>4</v>
      </c>
      <c r="P54" s="58">
        <v>1015</v>
      </c>
      <c r="Q54" s="59">
        <f t="shared" si="16"/>
        <v>1102.2731301939061</v>
      </c>
      <c r="R54" s="59">
        <f t="shared" si="17"/>
        <v>663.65650969529088</v>
      </c>
      <c r="S54" s="2">
        <v>13</v>
      </c>
      <c r="T54" s="57">
        <f t="shared" si="13"/>
        <v>1</v>
      </c>
    </row>
    <row r="55" spans="1:20">
      <c r="A55" s="52"/>
      <c r="B55" s="52"/>
      <c r="C55" s="2">
        <v>0.95959595959595956</v>
      </c>
      <c r="D55" s="2">
        <v>1.0859833795013853</v>
      </c>
      <c r="E55" s="52" t="s">
        <v>1</v>
      </c>
      <c r="F55" s="53">
        <v>545</v>
      </c>
      <c r="G55" s="59">
        <f t="shared" si="14"/>
        <v>591.86094182825502</v>
      </c>
      <c r="H55" s="59">
        <f t="shared" si="15"/>
        <v>591.86094182825502</v>
      </c>
      <c r="I55" s="2">
        <v>14</v>
      </c>
      <c r="J55" s="57">
        <f t="shared" si="12"/>
        <v>14</v>
      </c>
      <c r="K55" s="52"/>
      <c r="L55" s="52"/>
      <c r="M55" s="2">
        <v>0.95959595959595956</v>
      </c>
      <c r="N55" s="2">
        <v>1.0859833795013853</v>
      </c>
      <c r="O55" s="52" t="s">
        <v>1</v>
      </c>
      <c r="P55" s="54">
        <v>600</v>
      </c>
      <c r="Q55" s="59">
        <f t="shared" si="16"/>
        <v>651.59002770083123</v>
      </c>
      <c r="R55" s="59">
        <f t="shared" si="17"/>
        <v>651.59002770083123</v>
      </c>
      <c r="S55" s="2">
        <v>14</v>
      </c>
      <c r="T55" s="57">
        <f t="shared" si="13"/>
        <v>14</v>
      </c>
    </row>
    <row r="56" spans="1:20">
      <c r="A56" s="52"/>
      <c r="B56" s="52"/>
      <c r="C56" s="2">
        <v>0.95959595959595956</v>
      </c>
      <c r="D56" s="2">
        <v>1.0859833795013853</v>
      </c>
      <c r="E56" s="52" t="s">
        <v>2</v>
      </c>
      <c r="F56" s="53">
        <v>560</v>
      </c>
      <c r="G56" s="59">
        <f t="shared" si="14"/>
        <v>608.15069252077581</v>
      </c>
      <c r="H56" s="59">
        <f t="shared" si="15"/>
        <v>587.75844875346252</v>
      </c>
      <c r="I56" s="2">
        <v>15</v>
      </c>
      <c r="J56" s="57">
        <f t="shared" si="12"/>
        <v>10</v>
      </c>
      <c r="K56" s="52"/>
      <c r="L56" s="52"/>
      <c r="M56" s="2">
        <v>0.95959595959595956</v>
      </c>
      <c r="N56" s="2">
        <v>1.0859833795013853</v>
      </c>
      <c r="O56" s="52" t="s">
        <v>2</v>
      </c>
      <c r="P56" s="54">
        <v>670</v>
      </c>
      <c r="Q56" s="59">
        <f t="shared" si="16"/>
        <v>727.60886426592822</v>
      </c>
      <c r="R56" s="59">
        <f t="shared" si="17"/>
        <v>650</v>
      </c>
      <c r="S56" s="2">
        <v>15</v>
      </c>
      <c r="T56" s="57">
        <f t="shared" si="13"/>
        <v>8</v>
      </c>
    </row>
    <row r="57" spans="1:20">
      <c r="A57" s="52"/>
      <c r="B57" s="52"/>
      <c r="C57" s="52">
        <v>0.89622641509433965</v>
      </c>
      <c r="D57" s="52">
        <v>1.2449861495844874</v>
      </c>
      <c r="E57" s="52" t="s">
        <v>5</v>
      </c>
      <c r="F57" s="53">
        <v>540</v>
      </c>
      <c r="G57" s="59">
        <f t="shared" si="14"/>
        <v>672.29252077562319</v>
      </c>
      <c r="H57" s="59">
        <f t="shared" si="15"/>
        <v>536.35013850415532</v>
      </c>
      <c r="I57" s="2">
        <v>16</v>
      </c>
      <c r="J57" s="57">
        <f t="shared" si="12"/>
        <v>5</v>
      </c>
      <c r="K57" s="52"/>
      <c r="L57" s="52"/>
      <c r="M57" s="52">
        <v>0.89622641509433965</v>
      </c>
      <c r="N57" s="52">
        <v>1.2449861495844874</v>
      </c>
      <c r="O57" s="52" t="s">
        <v>5</v>
      </c>
      <c r="P57" s="54">
        <v>565</v>
      </c>
      <c r="Q57" s="59">
        <f t="shared" si="16"/>
        <v>703.41717451523539</v>
      </c>
      <c r="R57" s="59">
        <f t="shared" si="17"/>
        <v>621.66759002770073</v>
      </c>
      <c r="S57" s="2">
        <v>16</v>
      </c>
      <c r="T57" s="57">
        <f t="shared" si="13"/>
        <v>11</v>
      </c>
    </row>
    <row r="58" spans="1:20">
      <c r="A58" s="52"/>
      <c r="B58" s="52"/>
      <c r="C58" s="52">
        <v>0.89622641509433965</v>
      </c>
      <c r="D58" s="52">
        <v>1.2449861495844874</v>
      </c>
      <c r="E58" s="52" t="s">
        <v>6</v>
      </c>
      <c r="F58" s="53">
        <v>520</v>
      </c>
      <c r="G58" s="59">
        <f t="shared" si="14"/>
        <v>647.39279778393347</v>
      </c>
      <c r="H58" s="59">
        <f t="shared" si="15"/>
        <v>513.07479224376721</v>
      </c>
      <c r="I58" s="2">
        <v>17</v>
      </c>
      <c r="J58" s="57">
        <f t="shared" si="12"/>
        <v>7</v>
      </c>
      <c r="K58" s="52"/>
      <c r="L58" s="52"/>
      <c r="M58" s="52">
        <v>0.89622641509433965</v>
      </c>
      <c r="N58" s="52">
        <v>1.2449861495844874</v>
      </c>
      <c r="O58" s="52" t="s">
        <v>6</v>
      </c>
      <c r="P58" s="54">
        <v>615</v>
      </c>
      <c r="Q58" s="59">
        <f t="shared" si="16"/>
        <v>765.66648199445979</v>
      </c>
      <c r="R58" s="59">
        <f t="shared" si="17"/>
        <v>588.04653739612218</v>
      </c>
      <c r="S58" s="2">
        <v>17</v>
      </c>
      <c r="T58" s="57">
        <f t="shared" si="13"/>
        <v>6</v>
      </c>
    </row>
    <row r="59" spans="1:20">
      <c r="C59" s="2">
        <v>1</v>
      </c>
      <c r="D59" s="2">
        <v>1</v>
      </c>
      <c r="E59" s="52" t="s">
        <v>50</v>
      </c>
      <c r="F59" s="53">
        <v>640</v>
      </c>
      <c r="G59" s="59">
        <f t="shared" si="14"/>
        <v>640</v>
      </c>
      <c r="H59" s="59">
        <f t="shared" si="15"/>
        <v>502.77008310249312</v>
      </c>
      <c r="I59" s="2">
        <v>18</v>
      </c>
      <c r="J59" s="57">
        <f t="shared" si="12"/>
        <v>8</v>
      </c>
      <c r="M59" s="2">
        <v>1</v>
      </c>
      <c r="N59" s="2">
        <v>1</v>
      </c>
      <c r="O59" s="52" t="s">
        <v>50</v>
      </c>
      <c r="P59" s="54">
        <v>650</v>
      </c>
      <c r="Q59" s="59">
        <f t="shared" si="16"/>
        <v>650</v>
      </c>
      <c r="R59" s="59">
        <f t="shared" si="17"/>
        <v>542.99168975069256</v>
      </c>
      <c r="S59" s="2">
        <v>18</v>
      </c>
      <c r="T59" s="57">
        <f t="shared" si="13"/>
        <v>15</v>
      </c>
    </row>
  </sheetData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59"/>
  <sheetViews>
    <sheetView topLeftCell="B39" workbookViewId="0">
      <selection activeCell="J12" sqref="J12"/>
    </sheetView>
  </sheetViews>
  <sheetFormatPr defaultRowHeight="15"/>
  <cols>
    <col min="1" max="2" width="9.140625" style="3"/>
    <col min="3" max="4" width="0" style="3" hidden="1" customWidth="1"/>
    <col min="5" max="5" width="17.85546875" style="3" customWidth="1"/>
    <col min="6" max="6" width="9.140625" style="96"/>
    <col min="7" max="7" width="9.140625" style="3"/>
    <col min="8" max="9" width="0" style="3" hidden="1" customWidth="1"/>
    <col min="10" max="16384" width="9.140625" style="3"/>
  </cols>
  <sheetData>
    <row r="1" spans="1:20">
      <c r="A1" s="52"/>
      <c r="B1" s="52"/>
      <c r="C1" s="52"/>
      <c r="D1" s="52"/>
      <c r="E1" s="52"/>
      <c r="F1" s="9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0">
      <c r="A2" s="52"/>
      <c r="B2" s="52"/>
      <c r="C2" s="52"/>
      <c r="D2" s="52"/>
      <c r="E2" s="52"/>
      <c r="F2" s="9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>
      <c r="A3" s="52"/>
      <c r="B3" s="52"/>
      <c r="C3" s="2" t="s">
        <v>9</v>
      </c>
      <c r="D3" s="2" t="s">
        <v>9</v>
      </c>
      <c r="E3" s="52" t="s">
        <v>12</v>
      </c>
      <c r="F3" s="93" t="s">
        <v>59</v>
      </c>
      <c r="G3" s="56" t="s">
        <v>51</v>
      </c>
      <c r="H3" s="56" t="s">
        <v>52</v>
      </c>
      <c r="I3" s="2"/>
      <c r="J3" s="57" t="s">
        <v>53</v>
      </c>
      <c r="K3" s="52"/>
      <c r="L3" s="52"/>
      <c r="M3" s="2"/>
      <c r="N3" s="2"/>
      <c r="O3" s="52"/>
      <c r="P3" s="68"/>
      <c r="Q3" s="56"/>
      <c r="R3" s="56"/>
      <c r="S3" s="2"/>
      <c r="T3" s="57"/>
    </row>
    <row r="4" spans="1:20">
      <c r="A4" s="52"/>
      <c r="B4" s="52"/>
      <c r="C4" s="2">
        <v>1.1254442344045366</v>
      </c>
      <c r="D4" s="2">
        <v>0.94262295081967218</v>
      </c>
      <c r="E4" s="52" t="s">
        <v>14</v>
      </c>
      <c r="F4" s="94">
        <v>130</v>
      </c>
      <c r="G4" s="59">
        <f>F4*C4</f>
        <v>146.30775047258976</v>
      </c>
      <c r="H4" s="59">
        <f>LARGE(G$4:G$17,I4)</f>
        <v>160</v>
      </c>
      <c r="I4" s="2">
        <v>1</v>
      </c>
      <c r="J4" s="57">
        <f>VLOOKUP(G4,H$4:I$17,2,0)</f>
        <v>6</v>
      </c>
      <c r="K4" s="52"/>
      <c r="L4" s="52"/>
      <c r="M4" s="2"/>
      <c r="N4" s="2"/>
      <c r="O4" s="52"/>
      <c r="P4" s="69"/>
      <c r="Q4" s="59"/>
      <c r="R4" s="59"/>
      <c r="S4" s="2"/>
      <c r="T4" s="57"/>
    </row>
    <row r="5" spans="1:20">
      <c r="A5" s="52"/>
      <c r="B5" s="52"/>
      <c r="C5" s="2">
        <v>1.1254442344045366</v>
      </c>
      <c r="D5" s="2">
        <v>0.94262295081967218</v>
      </c>
      <c r="E5" s="52" t="s">
        <v>32</v>
      </c>
      <c r="F5" s="94">
        <v>125</v>
      </c>
      <c r="G5" s="59">
        <f t="shared" ref="G5:G17" si="0">F5*C5</f>
        <v>140.68052930056706</v>
      </c>
      <c r="H5" s="59">
        <f t="shared" ref="H5:H17" si="1">LARGE(G$4:G$17,I5)</f>
        <v>160</v>
      </c>
      <c r="I5" s="2">
        <v>2</v>
      </c>
      <c r="J5" s="57">
        <f t="shared" ref="J5:J17" si="2">VLOOKUP(G5,H$4:I$17,2,0)</f>
        <v>7</v>
      </c>
      <c r="K5" s="52"/>
      <c r="L5" s="52"/>
      <c r="M5" s="2"/>
      <c r="N5" s="2"/>
      <c r="O5" s="52"/>
      <c r="P5" s="69"/>
      <c r="Q5" s="59"/>
      <c r="R5" s="59"/>
      <c r="S5" s="2"/>
      <c r="T5" s="57"/>
    </row>
    <row r="6" spans="1:20">
      <c r="A6" s="52"/>
      <c r="B6" s="52"/>
      <c r="C6" s="2">
        <v>1.1254442344045366</v>
      </c>
      <c r="D6" s="2">
        <v>0.94262295081967218</v>
      </c>
      <c r="E6" s="52" t="s">
        <v>13</v>
      </c>
      <c r="F6" s="94">
        <v>120</v>
      </c>
      <c r="G6" s="59">
        <f t="shared" si="0"/>
        <v>135.05330812854439</v>
      </c>
      <c r="H6" s="59">
        <f t="shared" si="1"/>
        <v>156.05897920604912</v>
      </c>
      <c r="I6" s="2">
        <v>3</v>
      </c>
      <c r="J6" s="57">
        <f t="shared" si="2"/>
        <v>8</v>
      </c>
      <c r="K6" s="52"/>
      <c r="L6" s="52"/>
      <c r="M6" s="2"/>
      <c r="N6" s="2"/>
      <c r="O6" s="52"/>
      <c r="P6" s="69"/>
      <c r="Q6" s="59"/>
      <c r="R6" s="59"/>
      <c r="S6" s="2"/>
      <c r="T6" s="57"/>
    </row>
    <row r="7" spans="1:20">
      <c r="A7" s="52"/>
      <c r="B7" s="52"/>
      <c r="C7" s="2">
        <v>1.1254442344045366</v>
      </c>
      <c r="D7" s="2">
        <v>0.94262295081967218</v>
      </c>
      <c r="E7" s="52" t="s">
        <v>15</v>
      </c>
      <c r="F7" s="94"/>
      <c r="G7" s="59">
        <f t="shared" si="0"/>
        <v>0</v>
      </c>
      <c r="H7" s="59">
        <f t="shared" si="1"/>
        <v>151.93497164461243</v>
      </c>
      <c r="I7" s="2">
        <v>4</v>
      </c>
      <c r="J7" s="57">
        <f t="shared" si="2"/>
        <v>14</v>
      </c>
      <c r="K7" s="52"/>
      <c r="L7" s="52"/>
      <c r="M7" s="2"/>
      <c r="N7" s="2"/>
      <c r="O7" s="52"/>
      <c r="P7" s="69"/>
      <c r="Q7" s="59"/>
      <c r="R7" s="59"/>
      <c r="S7" s="2"/>
      <c r="T7" s="57"/>
    </row>
    <row r="8" spans="1:20">
      <c r="A8" s="52"/>
      <c r="B8" s="52"/>
      <c r="C8" s="2">
        <v>1.2004536862003778</v>
      </c>
      <c r="D8" s="52">
        <v>0.91269841269841279</v>
      </c>
      <c r="E8" s="52" t="s">
        <v>23</v>
      </c>
      <c r="F8" s="94">
        <v>125</v>
      </c>
      <c r="G8" s="59">
        <f t="shared" si="0"/>
        <v>150.05671077504724</v>
      </c>
      <c r="H8" s="59">
        <f t="shared" si="1"/>
        <v>150.05671077504724</v>
      </c>
      <c r="I8" s="2">
        <v>5</v>
      </c>
      <c r="J8" s="57">
        <f t="shared" si="2"/>
        <v>5</v>
      </c>
      <c r="K8" s="52"/>
      <c r="L8" s="52"/>
      <c r="M8" s="2"/>
      <c r="N8" s="52"/>
      <c r="O8" s="52"/>
      <c r="P8" s="69"/>
      <c r="Q8" s="59"/>
      <c r="R8" s="59"/>
      <c r="S8" s="2"/>
      <c r="T8" s="57"/>
    </row>
    <row r="9" spans="1:20">
      <c r="A9" s="52"/>
      <c r="B9" s="52"/>
      <c r="C9" s="2">
        <v>1.2004536862003778</v>
      </c>
      <c r="D9" s="52">
        <v>0.91269841269841279</v>
      </c>
      <c r="E9" s="52" t="s">
        <v>31</v>
      </c>
      <c r="F9" s="94">
        <v>130</v>
      </c>
      <c r="G9" s="59">
        <f t="shared" si="0"/>
        <v>156.05897920604912</v>
      </c>
      <c r="H9" s="59">
        <f t="shared" si="1"/>
        <v>146.30775047258976</v>
      </c>
      <c r="I9" s="2">
        <v>6</v>
      </c>
      <c r="J9" s="57">
        <f t="shared" si="2"/>
        <v>3</v>
      </c>
      <c r="K9" s="52"/>
      <c r="L9" s="52"/>
      <c r="M9" s="2"/>
      <c r="N9" s="52"/>
      <c r="O9" s="52"/>
      <c r="P9" s="69"/>
      <c r="Q9" s="59"/>
      <c r="R9" s="59"/>
      <c r="S9" s="2"/>
      <c r="T9" s="57"/>
    </row>
    <row r="10" spans="1:20">
      <c r="A10" s="52"/>
      <c r="B10" s="52"/>
      <c r="C10" s="2">
        <v>1.2004536862003778</v>
      </c>
      <c r="D10" s="52">
        <v>0.91269841269841279</v>
      </c>
      <c r="E10" s="52" t="s">
        <v>30</v>
      </c>
      <c r="F10" s="94">
        <v>105</v>
      </c>
      <c r="G10" s="59">
        <f t="shared" si="0"/>
        <v>126.04763705103967</v>
      </c>
      <c r="H10" s="59">
        <f t="shared" si="1"/>
        <v>140.68052930056706</v>
      </c>
      <c r="I10" s="2">
        <v>7</v>
      </c>
      <c r="J10" s="57">
        <f t="shared" si="2"/>
        <v>10</v>
      </c>
      <c r="K10" s="52"/>
      <c r="L10" s="52"/>
      <c r="M10" s="2"/>
      <c r="N10" s="52"/>
      <c r="O10" s="52"/>
      <c r="P10" s="69"/>
      <c r="Q10" s="59"/>
      <c r="R10" s="59"/>
      <c r="S10" s="2"/>
      <c r="T10" s="57"/>
    </row>
    <row r="11" spans="1:20">
      <c r="A11" s="52"/>
      <c r="B11" s="52"/>
      <c r="C11" s="2">
        <v>1</v>
      </c>
      <c r="D11" s="2">
        <v>1</v>
      </c>
      <c r="E11" s="52" t="s">
        <v>24</v>
      </c>
      <c r="F11" s="94">
        <v>125</v>
      </c>
      <c r="G11" s="59">
        <f t="shared" si="0"/>
        <v>125</v>
      </c>
      <c r="H11" s="59">
        <f t="shared" si="1"/>
        <v>135.05330812854439</v>
      </c>
      <c r="I11" s="2">
        <v>8</v>
      </c>
      <c r="J11" s="57">
        <f t="shared" si="2"/>
        <v>11</v>
      </c>
      <c r="K11" s="52"/>
      <c r="L11" s="52"/>
      <c r="M11" s="2"/>
      <c r="N11" s="2"/>
      <c r="O11" s="52"/>
      <c r="P11" s="69"/>
      <c r="Q11" s="59"/>
      <c r="R11" s="59"/>
      <c r="S11" s="2"/>
      <c r="T11" s="57"/>
    </row>
    <row r="12" spans="1:20">
      <c r="A12" s="52"/>
      <c r="B12" s="52"/>
      <c r="C12" s="60">
        <v>1.1254442344045366</v>
      </c>
      <c r="D12" s="60">
        <v>0.94262295081967218</v>
      </c>
      <c r="E12" s="61" t="s">
        <v>25</v>
      </c>
      <c r="F12" s="95">
        <v>135</v>
      </c>
      <c r="G12" s="59">
        <f t="shared" si="0"/>
        <v>151.93497164461243</v>
      </c>
      <c r="H12" s="59">
        <f t="shared" si="1"/>
        <v>135</v>
      </c>
      <c r="I12" s="60">
        <v>9</v>
      </c>
      <c r="J12" s="57">
        <f t="shared" si="2"/>
        <v>4</v>
      </c>
      <c r="K12" s="52"/>
      <c r="L12" s="52"/>
      <c r="M12" s="60"/>
      <c r="N12" s="60"/>
      <c r="O12" s="61"/>
      <c r="P12" s="70"/>
      <c r="Q12" s="59"/>
      <c r="R12" s="59"/>
      <c r="S12" s="60"/>
      <c r="T12" s="57"/>
    </row>
    <row r="13" spans="1:20">
      <c r="A13" s="52"/>
      <c r="B13" s="52"/>
      <c r="C13" s="2">
        <v>1</v>
      </c>
      <c r="D13" s="2">
        <v>1</v>
      </c>
      <c r="E13" s="52" t="s">
        <v>16</v>
      </c>
      <c r="F13" s="94">
        <v>160</v>
      </c>
      <c r="G13" s="59">
        <f t="shared" si="0"/>
        <v>160</v>
      </c>
      <c r="H13" s="59">
        <f t="shared" si="1"/>
        <v>126.04763705103967</v>
      </c>
      <c r="I13" s="2">
        <v>10</v>
      </c>
      <c r="J13" s="57">
        <f t="shared" si="2"/>
        <v>1</v>
      </c>
      <c r="K13" s="52"/>
      <c r="L13" s="52"/>
      <c r="M13" s="2"/>
      <c r="N13" s="2"/>
      <c r="O13" s="52"/>
      <c r="P13" s="69"/>
      <c r="Q13" s="59"/>
      <c r="R13" s="59"/>
      <c r="S13" s="2"/>
      <c r="T13" s="57"/>
    </row>
    <row r="14" spans="1:20">
      <c r="A14" s="52"/>
      <c r="B14" s="52"/>
      <c r="C14" s="2">
        <v>1</v>
      </c>
      <c r="D14" s="2">
        <v>1</v>
      </c>
      <c r="E14" s="52" t="s">
        <v>26</v>
      </c>
      <c r="F14" s="94">
        <v>160</v>
      </c>
      <c r="G14" s="59">
        <f t="shared" si="0"/>
        <v>160</v>
      </c>
      <c r="H14" s="59">
        <f t="shared" si="1"/>
        <v>125</v>
      </c>
      <c r="I14" s="64">
        <v>11</v>
      </c>
      <c r="J14" s="57">
        <f t="shared" si="2"/>
        <v>1</v>
      </c>
      <c r="K14" s="52"/>
      <c r="L14" s="52"/>
      <c r="M14" s="2"/>
      <c r="N14" s="2"/>
      <c r="O14" s="52"/>
      <c r="P14" s="69"/>
      <c r="Q14" s="59"/>
      <c r="R14" s="59"/>
      <c r="S14" s="64"/>
      <c r="T14" s="57"/>
    </row>
    <row r="15" spans="1:20">
      <c r="A15" s="52"/>
      <c r="B15" s="52"/>
      <c r="C15" s="2">
        <v>1</v>
      </c>
      <c r="D15" s="2">
        <v>1</v>
      </c>
      <c r="E15" s="52" t="s">
        <v>27</v>
      </c>
      <c r="F15" s="94">
        <v>135</v>
      </c>
      <c r="G15" s="59">
        <f t="shared" si="0"/>
        <v>135</v>
      </c>
      <c r="H15" s="59">
        <f t="shared" si="1"/>
        <v>125</v>
      </c>
      <c r="I15" s="2">
        <v>12</v>
      </c>
      <c r="J15" s="57">
        <f t="shared" si="2"/>
        <v>9</v>
      </c>
      <c r="K15" s="52"/>
      <c r="L15" s="52"/>
      <c r="M15" s="2"/>
      <c r="N15" s="2"/>
      <c r="O15" s="52"/>
      <c r="P15" s="69"/>
      <c r="Q15" s="59"/>
      <c r="R15" s="59"/>
      <c r="S15" s="2"/>
      <c r="T15" s="57"/>
    </row>
    <row r="16" spans="1:20">
      <c r="A16" s="52"/>
      <c r="B16" s="52"/>
      <c r="C16" s="2">
        <v>1</v>
      </c>
      <c r="D16" s="2">
        <v>1</v>
      </c>
      <c r="E16" s="52" t="s">
        <v>29</v>
      </c>
      <c r="F16" s="94">
        <v>125</v>
      </c>
      <c r="G16" s="59">
        <f t="shared" si="0"/>
        <v>125</v>
      </c>
      <c r="H16" s="59">
        <f t="shared" si="1"/>
        <v>118.17164461247634</v>
      </c>
      <c r="I16" s="2">
        <v>13</v>
      </c>
      <c r="J16" s="57">
        <f t="shared" si="2"/>
        <v>11</v>
      </c>
      <c r="K16" s="52"/>
      <c r="L16" s="52"/>
      <c r="M16" s="2"/>
      <c r="N16" s="2"/>
      <c r="O16" s="52"/>
      <c r="P16" s="69"/>
      <c r="Q16" s="59"/>
      <c r="R16" s="59"/>
      <c r="S16" s="2"/>
      <c r="T16" s="57"/>
    </row>
    <row r="17" spans="1:20">
      <c r="A17" s="52"/>
      <c r="B17" s="52"/>
      <c r="C17" s="2">
        <v>1.1254442344045366</v>
      </c>
      <c r="D17" s="60">
        <v>0.94262295081967218</v>
      </c>
      <c r="E17" s="52" t="s">
        <v>28</v>
      </c>
      <c r="F17" s="94">
        <v>105</v>
      </c>
      <c r="G17" s="59">
        <f t="shared" si="0"/>
        <v>118.17164461247634</v>
      </c>
      <c r="H17" s="59">
        <f t="shared" si="1"/>
        <v>0</v>
      </c>
      <c r="I17" s="2">
        <v>14</v>
      </c>
      <c r="J17" s="57">
        <f t="shared" si="2"/>
        <v>13</v>
      </c>
      <c r="K17" s="52"/>
      <c r="L17" s="52"/>
      <c r="M17" s="2"/>
      <c r="N17" s="60"/>
      <c r="O17" s="52"/>
      <c r="P17" s="69"/>
      <c r="Q17" s="59"/>
      <c r="R17" s="59"/>
      <c r="S17" s="2"/>
      <c r="T17" s="57"/>
    </row>
    <row r="18" spans="1:20" hidden="1">
      <c r="A18" s="52"/>
      <c r="B18" s="52"/>
      <c r="C18" s="2"/>
      <c r="D18" s="2"/>
      <c r="E18" s="52"/>
      <c r="F18" s="94"/>
      <c r="G18" s="59"/>
      <c r="H18" s="59"/>
      <c r="I18" s="2"/>
      <c r="J18" s="57"/>
      <c r="K18" s="52"/>
      <c r="L18" s="52"/>
      <c r="M18" s="2"/>
      <c r="N18" s="2"/>
      <c r="O18" s="52"/>
      <c r="P18" s="69"/>
      <c r="Q18" s="59"/>
      <c r="R18" s="59"/>
      <c r="S18" s="2"/>
      <c r="T18" s="57"/>
    </row>
    <row r="19" spans="1:20" hidden="1">
      <c r="A19" s="52"/>
      <c r="B19" s="52"/>
      <c r="C19" s="2"/>
      <c r="D19" s="2"/>
      <c r="E19" s="52"/>
      <c r="F19" s="94"/>
      <c r="G19" s="59"/>
      <c r="H19" s="59"/>
      <c r="I19" s="2"/>
      <c r="J19" s="57"/>
      <c r="K19" s="52"/>
      <c r="L19" s="52"/>
      <c r="M19" s="2"/>
      <c r="N19" s="2"/>
      <c r="O19" s="52"/>
      <c r="P19" s="69"/>
      <c r="Q19" s="59"/>
      <c r="R19" s="59"/>
      <c r="S19" s="2"/>
      <c r="T19" s="57"/>
    </row>
    <row r="20" spans="1:20" hidden="1">
      <c r="A20" s="52"/>
      <c r="B20" s="52"/>
      <c r="C20" s="2"/>
      <c r="D20" s="2"/>
      <c r="E20" s="52"/>
      <c r="F20" s="94"/>
      <c r="G20" s="59"/>
      <c r="H20" s="59"/>
      <c r="I20" s="2"/>
      <c r="J20" s="57"/>
      <c r="K20" s="52"/>
      <c r="L20" s="52"/>
      <c r="M20" s="2"/>
      <c r="N20" s="2"/>
      <c r="O20" s="52"/>
      <c r="P20" s="69"/>
      <c r="Q20" s="59"/>
      <c r="R20" s="59"/>
      <c r="S20" s="2"/>
      <c r="T20" s="57"/>
    </row>
    <row r="21" spans="1:20">
      <c r="A21" s="52"/>
      <c r="B21" s="52"/>
      <c r="C21" s="52"/>
      <c r="D21" s="52"/>
      <c r="E21" s="52"/>
      <c r="F21" s="93"/>
      <c r="G21" s="56"/>
      <c r="H21" s="56"/>
      <c r="I21" s="2"/>
      <c r="J21" s="57"/>
      <c r="K21" s="52"/>
      <c r="L21" s="52"/>
      <c r="M21" s="52"/>
      <c r="N21" s="52"/>
      <c r="O21" s="52"/>
      <c r="P21" s="68"/>
      <c r="Q21" s="56"/>
      <c r="R21" s="56"/>
      <c r="S21" s="2"/>
      <c r="T21" s="57"/>
    </row>
    <row r="22" spans="1:20">
      <c r="A22" s="52"/>
      <c r="B22" s="52"/>
      <c r="C22" s="52"/>
      <c r="D22" s="52"/>
      <c r="E22" s="52"/>
      <c r="F22" s="93"/>
      <c r="G22" s="56"/>
      <c r="H22" s="56"/>
      <c r="I22" s="2"/>
      <c r="J22" s="2"/>
      <c r="K22" s="52"/>
      <c r="L22" s="52"/>
      <c r="M22" s="52"/>
      <c r="N22" s="52"/>
      <c r="O22" s="52"/>
      <c r="P22" s="68"/>
      <c r="Q22" s="56"/>
      <c r="R22" s="56"/>
      <c r="S22" s="2"/>
      <c r="T22" s="2"/>
    </row>
    <row r="23" spans="1:20">
      <c r="A23" s="52"/>
      <c r="B23" s="52"/>
      <c r="C23" s="2" t="s">
        <v>9</v>
      </c>
      <c r="D23" s="2" t="s">
        <v>9</v>
      </c>
      <c r="E23" s="52" t="s">
        <v>12</v>
      </c>
      <c r="F23" s="93" t="s">
        <v>59</v>
      </c>
      <c r="G23" s="56" t="s">
        <v>51</v>
      </c>
      <c r="H23" s="56" t="s">
        <v>52</v>
      </c>
      <c r="I23" s="2"/>
      <c r="J23" s="57" t="s">
        <v>53</v>
      </c>
      <c r="K23" s="52"/>
      <c r="L23" s="52"/>
      <c r="M23" s="2"/>
      <c r="N23" s="2"/>
      <c r="O23" s="52"/>
      <c r="P23" s="68"/>
      <c r="Q23" s="56"/>
      <c r="R23" s="56"/>
      <c r="S23" s="2"/>
      <c r="T23" s="57"/>
    </row>
    <row r="24" spans="1:20">
      <c r="A24" s="52"/>
      <c r="B24" s="52"/>
      <c r="C24" s="2">
        <v>0.92307692307692324</v>
      </c>
      <c r="D24" s="2">
        <v>1.1736111111111105</v>
      </c>
      <c r="E24" s="52" t="s">
        <v>33</v>
      </c>
      <c r="F24" s="94">
        <v>160</v>
      </c>
      <c r="G24" s="59">
        <f>F24*$D24</f>
        <v>187.77777777777769</v>
      </c>
      <c r="H24" s="59">
        <f>LARGE(G$24:G$37,I24)</f>
        <v>187.77777777777769</v>
      </c>
      <c r="I24" s="2">
        <v>1</v>
      </c>
      <c r="J24" s="57">
        <f>VLOOKUP(G24,H$24:I$37,2,0)</f>
        <v>1</v>
      </c>
      <c r="K24" s="52"/>
      <c r="L24" s="52"/>
      <c r="M24" s="2"/>
      <c r="N24" s="2"/>
      <c r="O24" s="52"/>
      <c r="P24" s="69"/>
      <c r="Q24" s="59"/>
      <c r="R24" s="59"/>
      <c r="S24" s="2"/>
      <c r="T24" s="57"/>
    </row>
    <row r="25" spans="1:20">
      <c r="A25" s="52"/>
      <c r="B25" s="52"/>
      <c r="C25" s="2">
        <v>0.92307692307692324</v>
      </c>
      <c r="D25" s="2">
        <v>1.1736111111111105</v>
      </c>
      <c r="E25" s="52" t="s">
        <v>17</v>
      </c>
      <c r="F25" s="94">
        <v>130</v>
      </c>
      <c r="G25" s="59">
        <f t="shared" ref="G25:G37" si="3">F25*$D25</f>
        <v>152.56944444444437</v>
      </c>
      <c r="H25" s="59">
        <f t="shared" ref="H25:H37" si="4">LARGE(G$24:G$37,I25)</f>
        <v>170.17361111111103</v>
      </c>
      <c r="I25" s="2">
        <v>2</v>
      </c>
      <c r="J25" s="57">
        <f t="shared" ref="J25:J37" si="5">VLOOKUP(G25,H$24:I$37,2,0)</f>
        <v>9</v>
      </c>
      <c r="K25" s="52"/>
      <c r="L25" s="52"/>
      <c r="M25" s="2"/>
      <c r="N25" s="2"/>
      <c r="O25" s="52"/>
      <c r="P25" s="69"/>
      <c r="Q25" s="59"/>
      <c r="R25" s="59"/>
      <c r="S25" s="2"/>
      <c r="T25" s="57"/>
    </row>
    <row r="26" spans="1:20">
      <c r="A26" s="52"/>
      <c r="B26" s="52"/>
      <c r="C26" s="2">
        <v>0.92307692307692324</v>
      </c>
      <c r="D26" s="2">
        <v>1.1736111111111105</v>
      </c>
      <c r="E26" s="52" t="s">
        <v>34</v>
      </c>
      <c r="F26" s="94">
        <v>140</v>
      </c>
      <c r="G26" s="59">
        <f t="shared" si="3"/>
        <v>164.30555555555546</v>
      </c>
      <c r="H26" s="59">
        <f t="shared" si="4"/>
        <v>164.30555555555546</v>
      </c>
      <c r="I26" s="2">
        <v>3</v>
      </c>
      <c r="J26" s="57">
        <f t="shared" si="5"/>
        <v>3</v>
      </c>
      <c r="K26" s="52"/>
      <c r="L26" s="52"/>
      <c r="M26" s="2"/>
      <c r="N26" s="2"/>
      <c r="O26" s="52"/>
      <c r="P26" s="69"/>
      <c r="Q26" s="59"/>
      <c r="R26" s="59"/>
      <c r="S26" s="2"/>
      <c r="T26" s="57"/>
    </row>
    <row r="27" spans="1:20">
      <c r="A27" s="52"/>
      <c r="B27" s="52"/>
      <c r="C27" s="2">
        <v>0.92307692307692324</v>
      </c>
      <c r="D27" s="2">
        <v>1.1736111111111105</v>
      </c>
      <c r="E27" s="52" t="s">
        <v>35</v>
      </c>
      <c r="F27" s="94">
        <v>145</v>
      </c>
      <c r="G27" s="59">
        <f t="shared" si="3"/>
        <v>170.17361111111103</v>
      </c>
      <c r="H27" s="59">
        <f t="shared" si="4"/>
        <v>164.30555555555546</v>
      </c>
      <c r="I27" s="2">
        <v>4</v>
      </c>
      <c r="J27" s="57">
        <f t="shared" si="5"/>
        <v>2</v>
      </c>
      <c r="K27" s="52"/>
      <c r="L27" s="52"/>
      <c r="M27" s="2"/>
      <c r="N27" s="2"/>
      <c r="O27" s="52"/>
      <c r="P27" s="69"/>
      <c r="Q27" s="59"/>
      <c r="R27" s="59"/>
      <c r="S27" s="2"/>
      <c r="T27" s="57"/>
    </row>
    <row r="28" spans="1:20">
      <c r="A28" s="52"/>
      <c r="B28" s="52"/>
      <c r="C28" s="2">
        <v>0.92307692307692324</v>
      </c>
      <c r="D28" s="2">
        <v>1.1736111111111105</v>
      </c>
      <c r="E28" s="52" t="s">
        <v>36</v>
      </c>
      <c r="F28" s="94">
        <v>140</v>
      </c>
      <c r="G28" s="59">
        <f t="shared" si="3"/>
        <v>164.30555555555546</v>
      </c>
      <c r="H28" s="59">
        <f t="shared" si="4"/>
        <v>164.21039094650203</v>
      </c>
      <c r="I28" s="2">
        <v>5</v>
      </c>
      <c r="J28" s="57">
        <f t="shared" si="5"/>
        <v>3</v>
      </c>
      <c r="K28" s="52"/>
      <c r="L28" s="52"/>
      <c r="M28" s="2"/>
      <c r="N28" s="2"/>
      <c r="O28" s="52"/>
      <c r="P28" s="69"/>
      <c r="Q28" s="59"/>
      <c r="R28" s="59"/>
      <c r="S28" s="2"/>
      <c r="T28" s="57"/>
    </row>
    <row r="29" spans="1:20">
      <c r="A29" s="52"/>
      <c r="B29" s="52"/>
      <c r="C29" s="2">
        <v>0.95575221238938057</v>
      </c>
      <c r="D29" s="2">
        <v>1.0947359396433469</v>
      </c>
      <c r="E29" s="52" t="s">
        <v>37</v>
      </c>
      <c r="F29" s="94">
        <v>150</v>
      </c>
      <c r="G29" s="59">
        <f t="shared" si="3"/>
        <v>164.21039094650203</v>
      </c>
      <c r="H29" s="59">
        <f t="shared" si="4"/>
        <v>161.55864197530866</v>
      </c>
      <c r="I29" s="2">
        <v>6</v>
      </c>
      <c r="J29" s="57">
        <f t="shared" si="5"/>
        <v>5</v>
      </c>
      <c r="K29" s="52"/>
      <c r="L29" s="52"/>
      <c r="M29" s="2"/>
      <c r="N29" s="2"/>
      <c r="O29" s="52"/>
      <c r="P29" s="69"/>
      <c r="Q29" s="59"/>
      <c r="R29" s="59"/>
      <c r="S29" s="2"/>
      <c r="T29" s="57"/>
    </row>
    <row r="30" spans="1:20">
      <c r="A30" s="52"/>
      <c r="B30" s="52"/>
      <c r="C30" s="2">
        <v>0.95575221238938057</v>
      </c>
      <c r="D30" s="2">
        <v>1.0947359396433469</v>
      </c>
      <c r="E30" s="52" t="s">
        <v>38</v>
      </c>
      <c r="F30" s="94">
        <v>125</v>
      </c>
      <c r="G30" s="59">
        <f t="shared" si="3"/>
        <v>136.84199245541836</v>
      </c>
      <c r="H30" s="59">
        <f t="shared" si="4"/>
        <v>158.43749999999991</v>
      </c>
      <c r="I30" s="2">
        <v>7</v>
      </c>
      <c r="J30" s="57">
        <f t="shared" si="5"/>
        <v>12</v>
      </c>
      <c r="K30" s="52"/>
      <c r="L30" s="52"/>
      <c r="M30" s="2"/>
      <c r="N30" s="2"/>
      <c r="O30" s="52"/>
      <c r="P30" s="69"/>
      <c r="Q30" s="59"/>
      <c r="R30" s="59"/>
      <c r="S30" s="2"/>
      <c r="T30" s="57"/>
    </row>
    <row r="31" spans="1:20">
      <c r="A31" s="52"/>
      <c r="B31" s="52"/>
      <c r="C31" s="2">
        <v>0.92307692307692324</v>
      </c>
      <c r="D31" s="2">
        <v>1.1736111111111105</v>
      </c>
      <c r="E31" s="52" t="s">
        <v>39</v>
      </c>
      <c r="F31" s="94">
        <v>135</v>
      </c>
      <c r="G31" s="59">
        <f t="shared" si="3"/>
        <v>158.43749999999991</v>
      </c>
      <c r="H31" s="59">
        <f t="shared" si="4"/>
        <v>155.98765432098767</v>
      </c>
      <c r="I31" s="2">
        <v>8</v>
      </c>
      <c r="J31" s="57">
        <f t="shared" si="5"/>
        <v>7</v>
      </c>
      <c r="K31" s="52"/>
      <c r="L31" s="52"/>
      <c r="M31" s="2"/>
      <c r="N31" s="2"/>
      <c r="O31" s="52"/>
      <c r="P31" s="69"/>
      <c r="Q31" s="59"/>
      <c r="R31" s="59"/>
      <c r="S31" s="2"/>
      <c r="T31" s="57"/>
    </row>
    <row r="32" spans="1:20">
      <c r="A32" s="52"/>
      <c r="B32" s="52"/>
      <c r="C32" s="2">
        <v>1</v>
      </c>
      <c r="D32" s="2">
        <v>1.1141975308641976</v>
      </c>
      <c r="E32" s="52" t="s">
        <v>20</v>
      </c>
      <c r="F32" s="94">
        <v>145</v>
      </c>
      <c r="G32" s="59">
        <f t="shared" si="3"/>
        <v>161.55864197530866</v>
      </c>
      <c r="H32" s="59">
        <f t="shared" si="4"/>
        <v>152.56944444444437</v>
      </c>
      <c r="I32" s="2">
        <v>9</v>
      </c>
      <c r="J32" s="57">
        <f t="shared" si="5"/>
        <v>6</v>
      </c>
      <c r="K32" s="52"/>
      <c r="L32" s="52"/>
      <c r="M32" s="2"/>
      <c r="N32" s="2"/>
      <c r="O32" s="52"/>
      <c r="P32" s="69"/>
      <c r="Q32" s="59"/>
      <c r="R32" s="59"/>
      <c r="S32" s="2"/>
      <c r="T32" s="57"/>
    </row>
    <row r="33" spans="1:20">
      <c r="A33" s="52"/>
      <c r="B33" s="52"/>
      <c r="C33" s="2">
        <v>1</v>
      </c>
      <c r="D33" s="2">
        <v>1.1141975308641976</v>
      </c>
      <c r="E33" s="52" t="s">
        <v>40</v>
      </c>
      <c r="F33" s="94">
        <v>125</v>
      </c>
      <c r="G33" s="59">
        <f t="shared" si="3"/>
        <v>139.27469135802471</v>
      </c>
      <c r="H33" s="59">
        <f t="shared" si="4"/>
        <v>144.8456790123457</v>
      </c>
      <c r="I33" s="2">
        <v>10</v>
      </c>
      <c r="J33" s="57">
        <f t="shared" si="5"/>
        <v>11</v>
      </c>
      <c r="K33" s="52"/>
      <c r="L33" s="52"/>
      <c r="M33" s="2"/>
      <c r="N33" s="2"/>
      <c r="O33" s="52"/>
      <c r="P33" s="69"/>
      <c r="Q33" s="59"/>
      <c r="R33" s="59"/>
      <c r="S33" s="2"/>
      <c r="T33" s="57"/>
    </row>
    <row r="34" spans="1:20">
      <c r="A34" s="52"/>
      <c r="B34" s="52"/>
      <c r="C34" s="2">
        <v>1</v>
      </c>
      <c r="D34" s="2">
        <v>1.1141975308641976</v>
      </c>
      <c r="E34" s="52" t="s">
        <v>22</v>
      </c>
      <c r="F34" s="94"/>
      <c r="G34" s="59">
        <f t="shared" si="3"/>
        <v>0</v>
      </c>
      <c r="H34" s="59">
        <f t="shared" si="4"/>
        <v>139.27469135802471</v>
      </c>
      <c r="I34" s="2">
        <v>11</v>
      </c>
      <c r="J34" s="57">
        <f t="shared" si="5"/>
        <v>13</v>
      </c>
      <c r="K34" s="52"/>
      <c r="L34" s="52"/>
      <c r="M34" s="2"/>
      <c r="N34" s="2"/>
      <c r="O34" s="52"/>
      <c r="P34" s="69"/>
      <c r="Q34" s="59"/>
      <c r="R34" s="59"/>
      <c r="S34" s="2"/>
      <c r="T34" s="57"/>
    </row>
    <row r="35" spans="1:20">
      <c r="A35" s="52"/>
      <c r="B35" s="52"/>
      <c r="C35" s="2">
        <v>1</v>
      </c>
      <c r="D35" s="2">
        <v>1.1141975308641976</v>
      </c>
      <c r="E35" s="52" t="s">
        <v>19</v>
      </c>
      <c r="F35" s="94"/>
      <c r="G35" s="59">
        <f t="shared" si="3"/>
        <v>0</v>
      </c>
      <c r="H35" s="59">
        <f t="shared" si="4"/>
        <v>136.84199245541836</v>
      </c>
      <c r="I35" s="2">
        <v>12</v>
      </c>
      <c r="J35" s="57">
        <f t="shared" si="5"/>
        <v>13</v>
      </c>
      <c r="K35" s="52"/>
      <c r="L35" s="52"/>
      <c r="M35" s="2"/>
      <c r="N35" s="2"/>
      <c r="O35" s="52"/>
      <c r="P35" s="69"/>
      <c r="Q35" s="59"/>
      <c r="R35" s="59"/>
      <c r="S35" s="2"/>
      <c r="T35" s="57"/>
    </row>
    <row r="36" spans="1:20">
      <c r="A36" s="52"/>
      <c r="B36" s="52"/>
      <c r="C36" s="2">
        <v>1</v>
      </c>
      <c r="D36" s="2">
        <v>1.1141975308641976</v>
      </c>
      <c r="E36" s="52" t="s">
        <v>41</v>
      </c>
      <c r="F36" s="92">
        <v>130</v>
      </c>
      <c r="G36" s="59">
        <f t="shared" si="3"/>
        <v>144.8456790123457</v>
      </c>
      <c r="H36" s="59">
        <f t="shared" si="4"/>
        <v>0</v>
      </c>
      <c r="I36" s="2">
        <v>13</v>
      </c>
      <c r="J36" s="57">
        <f t="shared" si="5"/>
        <v>10</v>
      </c>
      <c r="K36" s="52"/>
      <c r="L36" s="52"/>
      <c r="M36" s="2"/>
      <c r="N36" s="2"/>
      <c r="O36" s="52"/>
      <c r="P36" s="52"/>
      <c r="Q36" s="59"/>
      <c r="R36" s="59"/>
      <c r="S36" s="2"/>
      <c r="T36" s="57"/>
    </row>
    <row r="37" spans="1:20">
      <c r="A37" s="52"/>
      <c r="B37" s="52"/>
      <c r="C37" s="2">
        <v>1</v>
      </c>
      <c r="D37" s="2">
        <v>1.1141975308641976</v>
      </c>
      <c r="E37" s="52" t="s">
        <v>42</v>
      </c>
      <c r="F37" s="92">
        <v>140</v>
      </c>
      <c r="G37" s="59">
        <f t="shared" si="3"/>
        <v>155.98765432098767</v>
      </c>
      <c r="H37" s="59">
        <f t="shared" si="4"/>
        <v>0</v>
      </c>
      <c r="I37" s="2">
        <v>14</v>
      </c>
      <c r="J37" s="57">
        <f t="shared" si="5"/>
        <v>8</v>
      </c>
      <c r="K37" s="52"/>
      <c r="L37" s="52"/>
      <c r="M37" s="2"/>
      <c r="N37" s="2"/>
      <c r="O37" s="52"/>
      <c r="P37" s="52"/>
      <c r="Q37" s="59"/>
      <c r="R37" s="59"/>
      <c r="S37" s="2"/>
      <c r="T37" s="57"/>
    </row>
    <row r="38" spans="1:20">
      <c r="A38" s="52"/>
      <c r="B38" s="52"/>
      <c r="C38" s="52"/>
      <c r="D38" s="52"/>
      <c r="E38" s="52"/>
      <c r="F38" s="9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1:20">
      <c r="A39" s="52"/>
      <c r="B39" s="52"/>
      <c r="C39" s="52"/>
      <c r="D39" s="52"/>
      <c r="E39" s="52"/>
      <c r="F39" s="9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</row>
    <row r="40" spans="1:20">
      <c r="A40" s="52"/>
      <c r="B40" s="52"/>
      <c r="C40" s="52"/>
      <c r="D40" s="52"/>
      <c r="E40" s="52"/>
      <c r="F40" s="9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</row>
    <row r="41" spans="1:20">
      <c r="A41" s="52"/>
      <c r="B41" s="52"/>
      <c r="C41" s="2" t="s">
        <v>9</v>
      </c>
      <c r="D41" s="2" t="s">
        <v>9</v>
      </c>
      <c r="E41" s="52" t="s">
        <v>12</v>
      </c>
      <c r="F41" s="93" t="s">
        <v>59</v>
      </c>
      <c r="G41" s="56" t="s">
        <v>51</v>
      </c>
      <c r="H41" s="56" t="s">
        <v>52</v>
      </c>
      <c r="I41" s="2"/>
      <c r="J41" s="57" t="s">
        <v>53</v>
      </c>
      <c r="K41" s="52"/>
      <c r="L41" s="52"/>
      <c r="M41" s="2"/>
      <c r="N41" s="2"/>
      <c r="O41" s="52"/>
      <c r="P41" s="68"/>
      <c r="Q41" s="56"/>
      <c r="R41" s="56"/>
      <c r="S41" s="2"/>
      <c r="T41" s="57"/>
    </row>
    <row r="42" spans="1:20">
      <c r="A42" s="52"/>
      <c r="B42" s="52"/>
      <c r="C42" s="2">
        <v>0.90476190476190477</v>
      </c>
      <c r="D42" s="2">
        <v>1.2216066481994456</v>
      </c>
      <c r="E42" s="52" t="s">
        <v>43</v>
      </c>
      <c r="F42" s="94">
        <v>165</v>
      </c>
      <c r="G42" s="59">
        <f>F42*$D42</f>
        <v>201.56509695290853</v>
      </c>
      <c r="H42" s="59">
        <f>LARGE(G$42:G$59,I42)</f>
        <v>234.62603878116346</v>
      </c>
      <c r="I42" s="2">
        <v>1</v>
      </c>
      <c r="J42" s="57">
        <f>VLOOKUP(G42,H$42:I$59,2,0)</f>
        <v>10</v>
      </c>
      <c r="K42" s="52"/>
      <c r="L42" s="52"/>
      <c r="M42" s="2"/>
      <c r="N42" s="2"/>
      <c r="O42" s="52"/>
      <c r="P42" s="69"/>
      <c r="Q42" s="59"/>
      <c r="R42" s="59"/>
      <c r="S42" s="2"/>
      <c r="T42" s="57"/>
    </row>
    <row r="43" spans="1:20">
      <c r="A43" s="52"/>
      <c r="B43" s="52"/>
      <c r="C43" s="2">
        <v>0.90476190476190477</v>
      </c>
      <c r="D43" s="2">
        <v>1.2216066481994456</v>
      </c>
      <c r="E43" s="1" t="s">
        <v>66</v>
      </c>
      <c r="F43" s="94"/>
      <c r="G43" s="59">
        <f>F43*$D43</f>
        <v>0</v>
      </c>
      <c r="H43" s="59">
        <f>LARGE(G$42:G$59,I43)</f>
        <v>222.62659279778399</v>
      </c>
      <c r="I43" s="2">
        <v>2</v>
      </c>
      <c r="J43" s="57">
        <f t="shared" ref="J43:J59" si="6">VLOOKUP(G43,H$42:I$59,2,0)</f>
        <v>18</v>
      </c>
      <c r="K43" s="52"/>
      <c r="L43" s="52"/>
      <c r="M43" s="2"/>
      <c r="N43" s="2"/>
      <c r="O43" s="1"/>
      <c r="P43" s="69"/>
      <c r="Q43" s="59"/>
      <c r="R43" s="59"/>
      <c r="S43" s="2"/>
      <c r="T43" s="57"/>
    </row>
    <row r="44" spans="1:20">
      <c r="A44" s="52"/>
      <c r="B44" s="52"/>
      <c r="C44" s="2">
        <v>0.90476190476190477</v>
      </c>
      <c r="D44" s="2">
        <v>1.2216066481994456</v>
      </c>
      <c r="E44" s="52" t="s">
        <v>18</v>
      </c>
      <c r="F44" s="94">
        <v>180</v>
      </c>
      <c r="G44" s="59">
        <f t="shared" ref="G44:G59" si="7">F44*$D44</f>
        <v>219.88919667590022</v>
      </c>
      <c r="H44" s="59">
        <f t="shared" ref="H44:H59" si="8">LARGE(G$42:G$59,I44)</f>
        <v>219.88919667590022</v>
      </c>
      <c r="I44" s="2">
        <v>3</v>
      </c>
      <c r="J44" s="57">
        <f t="shared" si="6"/>
        <v>3</v>
      </c>
      <c r="K44" s="52"/>
      <c r="L44" s="52"/>
      <c r="M44" s="2"/>
      <c r="N44" s="2"/>
      <c r="O44" s="52"/>
      <c r="P44" s="69"/>
      <c r="Q44" s="59"/>
      <c r="R44" s="59"/>
      <c r="S44" s="2"/>
      <c r="T44" s="57"/>
    </row>
    <row r="45" spans="1:20">
      <c r="A45" s="52"/>
      <c r="B45" s="52"/>
      <c r="C45" s="2">
        <v>0.86363636363636365</v>
      </c>
      <c r="D45" s="2">
        <v>1.3407202216066483</v>
      </c>
      <c r="E45" s="52" t="s">
        <v>44</v>
      </c>
      <c r="F45" s="94">
        <v>160</v>
      </c>
      <c r="G45" s="59">
        <f t="shared" si="7"/>
        <v>214.51523545706374</v>
      </c>
      <c r="H45" s="59">
        <f t="shared" si="8"/>
        <v>217.87257617728528</v>
      </c>
      <c r="I45" s="2">
        <v>4</v>
      </c>
      <c r="J45" s="57">
        <f t="shared" si="6"/>
        <v>5</v>
      </c>
      <c r="K45" s="52"/>
      <c r="L45" s="52"/>
      <c r="M45" s="2"/>
      <c r="N45" s="2"/>
      <c r="O45" s="52"/>
      <c r="P45" s="69"/>
      <c r="Q45" s="59"/>
      <c r="R45" s="59"/>
      <c r="S45" s="2"/>
      <c r="T45" s="57"/>
    </row>
    <row r="46" spans="1:20">
      <c r="A46" s="52"/>
      <c r="B46" s="52"/>
      <c r="C46" s="2">
        <v>0.86363636363636365</v>
      </c>
      <c r="D46" s="2">
        <v>1.3407202216066483</v>
      </c>
      <c r="E46" s="52" t="s">
        <v>21</v>
      </c>
      <c r="F46" s="94">
        <v>155</v>
      </c>
      <c r="G46" s="59">
        <f t="shared" si="7"/>
        <v>207.81163434903047</v>
      </c>
      <c r="H46" s="59">
        <f t="shared" si="8"/>
        <v>214.51523545706374</v>
      </c>
      <c r="I46" s="2">
        <v>5</v>
      </c>
      <c r="J46" s="57">
        <f t="shared" si="6"/>
        <v>7</v>
      </c>
      <c r="K46" s="52"/>
      <c r="L46" s="52"/>
      <c r="M46" s="2"/>
      <c r="N46" s="2"/>
      <c r="O46" s="52"/>
      <c r="P46" s="69"/>
      <c r="Q46" s="59"/>
      <c r="R46" s="59"/>
      <c r="S46" s="2"/>
      <c r="T46" s="57"/>
    </row>
    <row r="47" spans="1:20">
      <c r="A47" s="52"/>
      <c r="B47" s="52"/>
      <c r="C47" s="2">
        <v>0.86363636363636365</v>
      </c>
      <c r="D47" s="2">
        <v>1.3407202216066483</v>
      </c>
      <c r="E47" s="52" t="s">
        <v>45</v>
      </c>
      <c r="F47" s="94">
        <v>175</v>
      </c>
      <c r="G47" s="59">
        <f t="shared" si="7"/>
        <v>234.62603878116346</v>
      </c>
      <c r="H47" s="59">
        <f t="shared" si="8"/>
        <v>211.64764542936285</v>
      </c>
      <c r="I47" s="2">
        <v>6</v>
      </c>
      <c r="J47" s="57">
        <f t="shared" si="6"/>
        <v>1</v>
      </c>
      <c r="K47" s="52"/>
      <c r="L47" s="52"/>
      <c r="M47" s="2"/>
      <c r="N47" s="2"/>
      <c r="O47" s="52"/>
      <c r="P47" s="69"/>
      <c r="Q47" s="59"/>
      <c r="R47" s="59"/>
      <c r="S47" s="2"/>
      <c r="T47" s="57"/>
    </row>
    <row r="48" spans="1:20">
      <c r="A48" s="52"/>
      <c r="B48" s="52"/>
      <c r="C48" s="2">
        <v>0.86363636363636365</v>
      </c>
      <c r="D48" s="2">
        <v>1.3407202216066483</v>
      </c>
      <c r="E48" s="52" t="s">
        <v>46</v>
      </c>
      <c r="F48" s="94">
        <v>150</v>
      </c>
      <c r="G48" s="59">
        <f t="shared" si="7"/>
        <v>201.10803324099723</v>
      </c>
      <c r="H48" s="59">
        <f t="shared" si="8"/>
        <v>207.81163434903047</v>
      </c>
      <c r="I48" s="2">
        <v>7</v>
      </c>
      <c r="J48" s="57">
        <f t="shared" si="6"/>
        <v>11</v>
      </c>
      <c r="K48" s="52"/>
      <c r="L48" s="52"/>
      <c r="M48" s="2"/>
      <c r="N48" s="2"/>
      <c r="O48" s="52"/>
      <c r="P48" s="69"/>
      <c r="Q48" s="59"/>
      <c r="R48" s="59"/>
      <c r="S48" s="2"/>
      <c r="T48" s="57"/>
    </row>
    <row r="49" spans="1:20">
      <c r="A49" s="52"/>
      <c r="B49" s="52"/>
      <c r="C49" s="2">
        <v>0.94059405940594065</v>
      </c>
      <c r="D49" s="2">
        <v>1.1303047091412741</v>
      </c>
      <c r="E49" s="52" t="s">
        <v>0</v>
      </c>
      <c r="F49" s="94">
        <v>180</v>
      </c>
      <c r="G49" s="59">
        <f t="shared" si="7"/>
        <v>203.45484764542934</v>
      </c>
      <c r="H49" s="59">
        <f t="shared" si="8"/>
        <v>206.33684210526323</v>
      </c>
      <c r="I49" s="2">
        <v>8</v>
      </c>
      <c r="J49" s="57">
        <f t="shared" si="6"/>
        <v>9</v>
      </c>
      <c r="K49" s="52"/>
      <c r="L49" s="52"/>
      <c r="M49" s="2"/>
      <c r="N49" s="2"/>
      <c r="O49" s="52"/>
      <c r="P49" s="69"/>
      <c r="Q49" s="59"/>
      <c r="R49" s="59"/>
      <c r="S49" s="2"/>
      <c r="T49" s="57"/>
    </row>
    <row r="50" spans="1:20">
      <c r="A50" s="52"/>
      <c r="B50" s="52"/>
      <c r="C50" s="2">
        <v>0.87962962962962954</v>
      </c>
      <c r="D50" s="2">
        <v>1.2924099722991695</v>
      </c>
      <c r="E50" s="52" t="s">
        <v>47</v>
      </c>
      <c r="F50" s="94">
        <v>145</v>
      </c>
      <c r="G50" s="59">
        <f t="shared" si="7"/>
        <v>187.39944598337959</v>
      </c>
      <c r="H50" s="59">
        <f t="shared" si="8"/>
        <v>203.45484764542934</v>
      </c>
      <c r="I50" s="2">
        <v>9</v>
      </c>
      <c r="J50" s="57">
        <f t="shared" si="6"/>
        <v>15</v>
      </c>
      <c r="K50" s="52"/>
      <c r="L50" s="52"/>
      <c r="M50" s="2"/>
      <c r="N50" s="2"/>
      <c r="O50" s="52"/>
      <c r="P50" s="69"/>
      <c r="Q50" s="59"/>
      <c r="R50" s="59"/>
      <c r="S50" s="2"/>
      <c r="T50" s="57"/>
    </row>
    <row r="51" spans="1:20">
      <c r="A51" s="52"/>
      <c r="B51" s="52"/>
      <c r="C51" s="2">
        <v>0.94059405940594065</v>
      </c>
      <c r="D51" s="2">
        <v>1.1303047091412741</v>
      </c>
      <c r="E51" s="52" t="s">
        <v>48</v>
      </c>
      <c r="F51" s="94">
        <v>175</v>
      </c>
      <c r="G51" s="59">
        <f t="shared" si="7"/>
        <v>197.80332409972297</v>
      </c>
      <c r="H51" s="59">
        <f t="shared" si="8"/>
        <v>201.56509695290853</v>
      </c>
      <c r="I51" s="2">
        <v>10</v>
      </c>
      <c r="J51" s="57">
        <f t="shared" si="6"/>
        <v>12</v>
      </c>
      <c r="K51" s="52"/>
      <c r="L51" s="52"/>
      <c r="M51" s="2"/>
      <c r="N51" s="2"/>
      <c r="O51" s="52"/>
      <c r="P51" s="69"/>
      <c r="Q51" s="59"/>
      <c r="R51" s="59"/>
      <c r="S51" s="2"/>
      <c r="T51" s="57"/>
    </row>
    <row r="52" spans="1:20">
      <c r="A52" s="52"/>
      <c r="B52" s="52"/>
      <c r="C52" s="2">
        <v>0.94059405940594065</v>
      </c>
      <c r="D52" s="2">
        <v>1.1303047091412741</v>
      </c>
      <c r="E52" s="52" t="s">
        <v>49</v>
      </c>
      <c r="F52" s="94">
        <v>155</v>
      </c>
      <c r="G52" s="59">
        <f t="shared" si="7"/>
        <v>175.1972299168975</v>
      </c>
      <c r="H52" s="59">
        <f t="shared" si="8"/>
        <v>201.10803324099723</v>
      </c>
      <c r="I52" s="2">
        <v>11</v>
      </c>
      <c r="J52" s="57">
        <f t="shared" si="6"/>
        <v>16</v>
      </c>
      <c r="K52" s="52"/>
      <c r="L52" s="52"/>
      <c r="M52" s="2"/>
      <c r="N52" s="2"/>
      <c r="O52" s="52"/>
      <c r="P52" s="69"/>
      <c r="Q52" s="59"/>
      <c r="R52" s="59"/>
      <c r="S52" s="2"/>
      <c r="T52" s="57"/>
    </row>
    <row r="53" spans="1:20">
      <c r="A53" s="52"/>
      <c r="B53" s="52"/>
      <c r="C53" s="2">
        <v>0.95959595959595956</v>
      </c>
      <c r="D53" s="2">
        <v>1.0859833795013853</v>
      </c>
      <c r="E53" s="52" t="s">
        <v>3</v>
      </c>
      <c r="F53" s="94">
        <v>190</v>
      </c>
      <c r="G53" s="59">
        <f t="shared" si="7"/>
        <v>206.33684210526323</v>
      </c>
      <c r="H53" s="59">
        <f>LARGE(G$42:G$59,I53)</f>
        <v>197.80332409972297</v>
      </c>
      <c r="I53" s="2">
        <v>12</v>
      </c>
      <c r="J53" s="57">
        <f t="shared" si="6"/>
        <v>8</v>
      </c>
      <c r="K53" s="52"/>
      <c r="L53" s="52"/>
      <c r="M53" s="2"/>
      <c r="N53" s="2"/>
      <c r="O53" s="52"/>
      <c r="P53" s="69"/>
      <c r="Q53" s="59"/>
      <c r="R53" s="59"/>
      <c r="S53" s="2"/>
      <c r="T53" s="57"/>
    </row>
    <row r="54" spans="1:20">
      <c r="A54" s="52"/>
      <c r="B54" s="52"/>
      <c r="C54" s="2">
        <v>0.95959595959595956</v>
      </c>
      <c r="D54" s="2">
        <v>1.0859833795013853</v>
      </c>
      <c r="E54" s="52" t="s">
        <v>4</v>
      </c>
      <c r="F54" s="94">
        <v>205</v>
      </c>
      <c r="G54" s="59">
        <f t="shared" si="7"/>
        <v>222.62659279778399</v>
      </c>
      <c r="H54" s="59">
        <f t="shared" si="8"/>
        <v>190.04709141274245</v>
      </c>
      <c r="I54" s="2">
        <v>13</v>
      </c>
      <c r="J54" s="57">
        <f t="shared" si="6"/>
        <v>2</v>
      </c>
      <c r="K54" s="52"/>
      <c r="L54" s="52"/>
      <c r="M54" s="2"/>
      <c r="N54" s="2"/>
      <c r="O54" s="52"/>
      <c r="P54" s="69"/>
      <c r="Q54" s="59"/>
      <c r="R54" s="59"/>
      <c r="S54" s="2"/>
      <c r="T54" s="57"/>
    </row>
    <row r="55" spans="1:20">
      <c r="A55" s="52"/>
      <c r="B55" s="52"/>
      <c r="C55" s="2">
        <v>0.95959595959595956</v>
      </c>
      <c r="D55" s="2">
        <v>1.0859833795013853</v>
      </c>
      <c r="E55" s="52" t="s">
        <v>1</v>
      </c>
      <c r="F55" s="92">
        <v>175</v>
      </c>
      <c r="G55" s="59">
        <f t="shared" si="7"/>
        <v>190.04709141274245</v>
      </c>
      <c r="H55" s="59">
        <f t="shared" si="8"/>
        <v>190</v>
      </c>
      <c r="I55" s="2">
        <v>14</v>
      </c>
      <c r="J55" s="57">
        <f t="shared" si="6"/>
        <v>13</v>
      </c>
      <c r="K55" s="52"/>
      <c r="L55" s="52"/>
      <c r="M55" s="2"/>
      <c r="N55" s="2"/>
      <c r="O55" s="52"/>
      <c r="P55" s="52"/>
      <c r="Q55" s="59"/>
      <c r="R55" s="59"/>
      <c r="S55" s="2"/>
      <c r="T55" s="57"/>
    </row>
    <row r="56" spans="1:20">
      <c r="A56" s="52"/>
      <c r="B56" s="52"/>
      <c r="C56" s="2">
        <v>0.95959595959595956</v>
      </c>
      <c r="D56" s="2">
        <v>1.0859833795013853</v>
      </c>
      <c r="E56" s="52" t="s">
        <v>2</v>
      </c>
      <c r="F56" s="92">
        <v>125</v>
      </c>
      <c r="G56" s="59">
        <f t="shared" si="7"/>
        <v>135.74792243767317</v>
      </c>
      <c r="H56" s="59">
        <f t="shared" si="8"/>
        <v>187.39944598337959</v>
      </c>
      <c r="I56" s="2">
        <v>15</v>
      </c>
      <c r="J56" s="57">
        <f t="shared" si="6"/>
        <v>17</v>
      </c>
      <c r="K56" s="52"/>
      <c r="L56" s="52"/>
      <c r="M56" s="2"/>
      <c r="N56" s="2"/>
      <c r="O56" s="52"/>
      <c r="P56" s="52"/>
      <c r="Q56" s="59"/>
      <c r="R56" s="59"/>
      <c r="S56" s="2"/>
      <c r="T56" s="57"/>
    </row>
    <row r="57" spans="1:20">
      <c r="A57" s="52"/>
      <c r="B57" s="52"/>
      <c r="C57" s="52">
        <v>0.89622641509433965</v>
      </c>
      <c r="D57" s="52">
        <v>1.2449861495844874</v>
      </c>
      <c r="E57" s="52" t="s">
        <v>5</v>
      </c>
      <c r="F57" s="92">
        <v>170</v>
      </c>
      <c r="G57" s="59">
        <f t="shared" si="7"/>
        <v>211.64764542936285</v>
      </c>
      <c r="H57" s="59">
        <f t="shared" si="8"/>
        <v>175.1972299168975</v>
      </c>
      <c r="I57" s="2">
        <v>16</v>
      </c>
      <c r="J57" s="57">
        <f t="shared" si="6"/>
        <v>6</v>
      </c>
      <c r="K57" s="52"/>
      <c r="L57" s="52"/>
      <c r="M57" s="52"/>
      <c r="N57" s="52"/>
      <c r="O57" s="52"/>
      <c r="P57" s="52"/>
      <c r="Q57" s="59"/>
      <c r="R57" s="59"/>
      <c r="S57" s="2"/>
      <c r="T57" s="57"/>
    </row>
    <row r="58" spans="1:20">
      <c r="A58" s="52"/>
      <c r="B58" s="52"/>
      <c r="C58" s="52">
        <v>0.89622641509433965</v>
      </c>
      <c r="D58" s="52">
        <v>1.2449861495844874</v>
      </c>
      <c r="E58" s="52" t="s">
        <v>6</v>
      </c>
      <c r="F58" s="92">
        <v>175</v>
      </c>
      <c r="G58" s="59">
        <f t="shared" si="7"/>
        <v>217.87257617728528</v>
      </c>
      <c r="H58" s="59">
        <f t="shared" si="8"/>
        <v>135.74792243767317</v>
      </c>
      <c r="I58" s="2">
        <v>17</v>
      </c>
      <c r="J58" s="57">
        <f t="shared" si="6"/>
        <v>4</v>
      </c>
      <c r="K58" s="52"/>
      <c r="L58" s="52"/>
      <c r="M58" s="52"/>
      <c r="N58" s="52"/>
      <c r="O58" s="52"/>
      <c r="P58" s="52"/>
      <c r="Q58" s="59"/>
      <c r="R58" s="59"/>
      <c r="S58" s="2"/>
      <c r="T58" s="57"/>
    </row>
    <row r="59" spans="1:20">
      <c r="C59" s="2">
        <v>1</v>
      </c>
      <c r="D59" s="2">
        <v>1</v>
      </c>
      <c r="E59" s="52" t="s">
        <v>50</v>
      </c>
      <c r="F59" s="92">
        <v>190</v>
      </c>
      <c r="G59" s="59">
        <f t="shared" si="7"/>
        <v>190</v>
      </c>
      <c r="H59" s="59">
        <f t="shared" si="8"/>
        <v>0</v>
      </c>
      <c r="I59" s="2">
        <v>18</v>
      </c>
      <c r="J59" s="57">
        <f t="shared" si="6"/>
        <v>14</v>
      </c>
      <c r="L59" s="1"/>
      <c r="M59" s="2"/>
      <c r="N59" s="2"/>
      <c r="O59" s="52"/>
      <c r="P59" s="52"/>
      <c r="Q59" s="59"/>
      <c r="R59" s="59"/>
      <c r="S59" s="2"/>
      <c r="T59" s="57"/>
    </row>
  </sheetData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E35" sqref="E35"/>
    </sheetView>
  </sheetViews>
  <sheetFormatPr defaultRowHeight="15"/>
  <cols>
    <col min="1" max="2" width="9.140625" style="3"/>
    <col min="3" max="4" width="0" style="3" hidden="1" customWidth="1"/>
    <col min="5" max="5" width="14.42578125" style="3" customWidth="1"/>
    <col min="6" max="6" width="13" style="72" customWidth="1"/>
    <col min="7" max="7" width="11.5703125" style="72" bestFit="1" customWidth="1"/>
    <col min="8" max="9" width="0" style="3" hidden="1" customWidth="1"/>
    <col min="10" max="10" width="9.140625" style="3"/>
    <col min="11" max="11" width="0" style="72" hidden="1" customWidth="1"/>
    <col min="12" max="12" width="11.5703125" style="72" hidden="1" customWidth="1"/>
    <col min="13" max="16384" width="9.140625" style="3"/>
  </cols>
  <sheetData>
    <row r="1" spans="1:12">
      <c r="A1" s="1"/>
      <c r="B1" s="1"/>
      <c r="C1" s="1"/>
      <c r="D1" s="1"/>
      <c r="E1" s="1"/>
      <c r="F1" s="71"/>
      <c r="G1" s="71"/>
      <c r="H1" s="1"/>
      <c r="I1" s="1"/>
      <c r="J1" s="1"/>
    </row>
    <row r="2" spans="1:12">
      <c r="A2" s="1"/>
      <c r="B2" s="1"/>
      <c r="C2" s="1"/>
      <c r="D2" s="1"/>
      <c r="E2" s="1"/>
      <c r="F2" s="71"/>
      <c r="G2" s="71"/>
      <c r="H2" s="1"/>
      <c r="I2" s="1"/>
      <c r="J2" s="1"/>
    </row>
    <row r="3" spans="1:12">
      <c r="A3" s="1"/>
      <c r="B3" s="1"/>
      <c r="C3" s="2" t="s">
        <v>9</v>
      </c>
      <c r="D3" s="2" t="s">
        <v>9</v>
      </c>
      <c r="E3" s="1" t="s">
        <v>12</v>
      </c>
      <c r="F3" s="73" t="s">
        <v>63</v>
      </c>
      <c r="G3" s="74" t="s">
        <v>51</v>
      </c>
      <c r="H3" s="56" t="s">
        <v>52</v>
      </c>
      <c r="I3" s="2"/>
      <c r="J3" s="75" t="s">
        <v>53</v>
      </c>
      <c r="K3" s="72" t="s">
        <v>71</v>
      </c>
      <c r="L3" s="72" t="s">
        <v>72</v>
      </c>
    </row>
    <row r="4" spans="1:12">
      <c r="A4" s="1"/>
      <c r="B4" s="1"/>
      <c r="C4" s="2">
        <v>1.1254442344045366</v>
      </c>
      <c r="D4" s="2">
        <v>0.94262295081967218</v>
      </c>
      <c r="E4" s="1" t="s">
        <v>14</v>
      </c>
      <c r="F4" s="73">
        <f>L4-K4</f>
        <v>0.23749999999999993</v>
      </c>
      <c r="G4" s="74">
        <f>F4*D4</f>
        <v>0.22387295081967207</v>
      </c>
      <c r="H4" s="59">
        <f>SMALL(G$4:G$17,I4)</f>
        <v>0.18680555555555561</v>
      </c>
      <c r="I4" s="2">
        <v>1</v>
      </c>
      <c r="J4" s="75">
        <f>VLOOKUP(G4,H$4:I$17,2,0)</f>
        <v>2</v>
      </c>
      <c r="K4" s="72">
        <v>0.375</v>
      </c>
      <c r="L4" s="72">
        <v>0.61249999999999993</v>
      </c>
    </row>
    <row r="5" spans="1:12">
      <c r="A5" s="1"/>
      <c r="B5" s="1"/>
      <c r="C5" s="2">
        <v>1.1254442344045366</v>
      </c>
      <c r="D5" s="2">
        <v>0.94262295081967218</v>
      </c>
      <c r="E5" s="1" t="s">
        <v>32</v>
      </c>
      <c r="F5" s="73">
        <f t="shared" ref="F5:F15" si="0">L5-K5</f>
        <v>0.23819444444444449</v>
      </c>
      <c r="G5" s="74">
        <f t="shared" ref="G5:G17" si="1">F5*D5</f>
        <v>0.22452755009107472</v>
      </c>
      <c r="H5" s="59">
        <f t="shared" ref="H5:H17" si="2">SMALL(G$4:G$17,I5)</f>
        <v>0.22387295081967207</v>
      </c>
      <c r="I5" s="2">
        <v>2</v>
      </c>
      <c r="J5" s="75">
        <f t="shared" ref="J5:J17" si="3">VLOOKUP(G5,H$4:I$17,2,0)</f>
        <v>3</v>
      </c>
      <c r="K5" s="72">
        <v>0.375</v>
      </c>
      <c r="L5" s="72">
        <v>0.61319444444444449</v>
      </c>
    </row>
    <row r="6" spans="1:12">
      <c r="A6" s="1"/>
      <c r="B6" s="1"/>
      <c r="C6" s="2">
        <v>1.1254442344045366</v>
      </c>
      <c r="D6" s="2">
        <v>0.94262295081967218</v>
      </c>
      <c r="E6" s="1" t="s">
        <v>13</v>
      </c>
      <c r="F6" s="73">
        <f t="shared" si="0"/>
        <v>0.24027777777777776</v>
      </c>
      <c r="G6" s="74">
        <f t="shared" si="1"/>
        <v>0.22649134790528233</v>
      </c>
      <c r="H6" s="59">
        <f t="shared" si="2"/>
        <v>0.22452755009107472</v>
      </c>
      <c r="I6" s="2">
        <v>3</v>
      </c>
      <c r="J6" s="75">
        <f t="shared" si="3"/>
        <v>4</v>
      </c>
      <c r="K6" s="72">
        <v>7.6388888888888895E-2</v>
      </c>
      <c r="L6" s="72">
        <v>0.31666666666666665</v>
      </c>
    </row>
    <row r="7" spans="1:12">
      <c r="A7" s="1"/>
      <c r="B7" s="1"/>
      <c r="C7" s="2">
        <v>1.1254442344045366</v>
      </c>
      <c r="D7" s="2">
        <v>0.94262295081967218</v>
      </c>
      <c r="E7" s="1" t="s">
        <v>15</v>
      </c>
      <c r="F7" s="73">
        <f t="shared" si="0"/>
        <v>1</v>
      </c>
      <c r="G7" s="74">
        <f t="shared" si="1"/>
        <v>0.94262295081967218</v>
      </c>
      <c r="H7" s="59">
        <f t="shared" si="2"/>
        <v>0.22649134790528233</v>
      </c>
      <c r="I7" s="2">
        <v>4</v>
      </c>
      <c r="J7" s="75">
        <f t="shared" si="3"/>
        <v>12</v>
      </c>
      <c r="L7" s="72">
        <v>1</v>
      </c>
    </row>
    <row r="8" spans="1:12">
      <c r="A8" s="1"/>
      <c r="B8" s="1"/>
      <c r="C8" s="2">
        <v>1.2004536862003778</v>
      </c>
      <c r="D8" s="1">
        <v>0.91269841269841279</v>
      </c>
      <c r="E8" s="1" t="s">
        <v>23</v>
      </c>
      <c r="F8" s="73">
        <f t="shared" si="0"/>
        <v>0.2819444444444445</v>
      </c>
      <c r="G8" s="74">
        <f t="shared" si="1"/>
        <v>0.25733024691358031</v>
      </c>
      <c r="H8" s="59">
        <f t="shared" si="2"/>
        <v>0.2388888888888889</v>
      </c>
      <c r="I8" s="2">
        <v>5</v>
      </c>
      <c r="J8" s="75">
        <f t="shared" si="3"/>
        <v>6</v>
      </c>
      <c r="K8" s="72">
        <v>0.125</v>
      </c>
      <c r="L8" s="72">
        <v>0.4069444444444445</v>
      </c>
    </row>
    <row r="9" spans="1:12">
      <c r="A9" s="1"/>
      <c r="B9" s="1"/>
      <c r="C9" s="2">
        <v>1.2004536862003778</v>
      </c>
      <c r="D9" s="1">
        <v>0.91269841269841279</v>
      </c>
      <c r="E9" s="1" t="s">
        <v>31</v>
      </c>
      <c r="F9" s="73">
        <f t="shared" si="0"/>
        <v>0.2986111111111111</v>
      </c>
      <c r="G9" s="74">
        <f t="shared" si="1"/>
        <v>0.27254188712522048</v>
      </c>
      <c r="H9" s="59">
        <f t="shared" si="2"/>
        <v>0.25733024691358031</v>
      </c>
      <c r="I9" s="2">
        <v>6</v>
      </c>
      <c r="J9" s="75">
        <f t="shared" si="3"/>
        <v>7</v>
      </c>
      <c r="K9" s="72">
        <v>0.29166666666666669</v>
      </c>
      <c r="L9" s="72">
        <v>0.59027777777777779</v>
      </c>
    </row>
    <row r="10" spans="1:12">
      <c r="A10" s="1"/>
      <c r="B10" s="1"/>
      <c r="C10" s="2">
        <v>1.2004536862003778</v>
      </c>
      <c r="D10" s="1">
        <v>0.91269841269841279</v>
      </c>
      <c r="E10" s="1" t="s">
        <v>30</v>
      </c>
      <c r="F10" s="73">
        <f t="shared" si="0"/>
        <v>0.375</v>
      </c>
      <c r="G10" s="74">
        <f t="shared" si="1"/>
        <v>0.34226190476190477</v>
      </c>
      <c r="H10" s="59">
        <f t="shared" si="2"/>
        <v>0.27254188712522048</v>
      </c>
      <c r="I10" s="2">
        <v>7</v>
      </c>
      <c r="J10" s="75">
        <f t="shared" si="3"/>
        <v>10</v>
      </c>
      <c r="K10" s="72">
        <v>0.21875</v>
      </c>
      <c r="L10" s="72">
        <v>0.59375</v>
      </c>
    </row>
    <row r="11" spans="1:12">
      <c r="A11" s="1"/>
      <c r="B11" s="1"/>
      <c r="C11" s="2">
        <v>1</v>
      </c>
      <c r="D11" s="2">
        <v>1</v>
      </c>
      <c r="E11" s="1" t="s">
        <v>24</v>
      </c>
      <c r="F11" s="73">
        <f t="shared" si="0"/>
        <v>0.2388888888888889</v>
      </c>
      <c r="G11" s="74">
        <f t="shared" si="1"/>
        <v>0.2388888888888889</v>
      </c>
      <c r="H11" s="59">
        <f t="shared" si="2"/>
        <v>0.27624089253187617</v>
      </c>
      <c r="I11" s="2">
        <v>8</v>
      </c>
      <c r="J11" s="75">
        <f t="shared" si="3"/>
        <v>5</v>
      </c>
      <c r="K11" s="72">
        <v>0.17777777777777778</v>
      </c>
      <c r="L11" s="72">
        <v>0.41666666666666669</v>
      </c>
    </row>
    <row r="12" spans="1:12">
      <c r="A12" s="1"/>
      <c r="B12" s="1"/>
      <c r="C12" s="76">
        <v>1.1254442344045366</v>
      </c>
      <c r="D12" s="76">
        <v>0.94262295081967218</v>
      </c>
      <c r="E12" s="77" t="s">
        <v>25</v>
      </c>
      <c r="F12" s="73">
        <f t="shared" si="0"/>
        <v>0.29305555555555557</v>
      </c>
      <c r="G12" s="74">
        <f t="shared" si="1"/>
        <v>0.27624089253187617</v>
      </c>
      <c r="H12" s="59">
        <f t="shared" si="2"/>
        <v>0.27986111111111112</v>
      </c>
      <c r="I12" s="76">
        <v>9</v>
      </c>
      <c r="J12" s="75">
        <f t="shared" si="3"/>
        <v>8</v>
      </c>
      <c r="K12" s="72">
        <v>9.7222222222222224E-2</v>
      </c>
      <c r="L12" s="72">
        <v>0.39027777777777778</v>
      </c>
    </row>
    <row r="13" spans="1:12">
      <c r="A13" s="1"/>
      <c r="B13" s="1"/>
      <c r="C13" s="2">
        <v>1</v>
      </c>
      <c r="D13" s="2">
        <v>1</v>
      </c>
      <c r="E13" s="1" t="s">
        <v>16</v>
      </c>
      <c r="F13" s="73">
        <f t="shared" si="0"/>
        <v>1</v>
      </c>
      <c r="G13" s="74">
        <f t="shared" si="1"/>
        <v>1</v>
      </c>
      <c r="H13" s="59">
        <f t="shared" si="2"/>
        <v>0.34226190476190477</v>
      </c>
      <c r="I13" s="2">
        <v>10</v>
      </c>
      <c r="J13" s="75">
        <f t="shared" si="3"/>
        <v>13</v>
      </c>
      <c r="L13" s="72">
        <v>1</v>
      </c>
    </row>
    <row r="14" spans="1:12">
      <c r="A14" s="1"/>
      <c r="B14" s="1"/>
      <c r="C14" s="2">
        <v>1</v>
      </c>
      <c r="D14" s="2">
        <v>1</v>
      </c>
      <c r="E14" s="1" t="s">
        <v>26</v>
      </c>
      <c r="F14" s="73">
        <f t="shared" si="0"/>
        <v>0.18680555555555561</v>
      </c>
      <c r="G14" s="74">
        <f t="shared" si="1"/>
        <v>0.18680555555555561</v>
      </c>
      <c r="H14" s="59">
        <f t="shared" si="2"/>
        <v>0.35348360655737709</v>
      </c>
      <c r="I14" s="78">
        <v>11</v>
      </c>
      <c r="J14" s="75">
        <f t="shared" si="3"/>
        <v>1</v>
      </c>
      <c r="K14" s="72">
        <v>6.9444444444444434E-2</v>
      </c>
      <c r="L14" s="72">
        <v>0.25625000000000003</v>
      </c>
    </row>
    <row r="15" spans="1:12">
      <c r="A15" s="1"/>
      <c r="B15" s="1"/>
      <c r="C15" s="2">
        <v>1</v>
      </c>
      <c r="D15" s="2">
        <v>1</v>
      </c>
      <c r="E15" s="1" t="s">
        <v>27</v>
      </c>
      <c r="F15" s="73">
        <f t="shared" si="0"/>
        <v>0.27986111111111112</v>
      </c>
      <c r="G15" s="74">
        <f t="shared" si="1"/>
        <v>0.27986111111111112</v>
      </c>
      <c r="H15" s="59">
        <f t="shared" si="2"/>
        <v>0.94262295081967218</v>
      </c>
      <c r="I15" s="2">
        <v>12</v>
      </c>
      <c r="J15" s="75">
        <f t="shared" si="3"/>
        <v>9</v>
      </c>
      <c r="K15" s="72">
        <v>0.15625</v>
      </c>
      <c r="L15" s="72">
        <v>0.43611111111111112</v>
      </c>
    </row>
    <row r="16" spans="1:12">
      <c r="A16" s="1"/>
      <c r="B16" s="1"/>
      <c r="C16" s="2">
        <v>1</v>
      </c>
      <c r="D16" s="2">
        <v>1</v>
      </c>
      <c r="E16" s="1" t="s">
        <v>29</v>
      </c>
      <c r="F16" s="73">
        <v>1</v>
      </c>
      <c r="G16" s="74">
        <f t="shared" si="1"/>
        <v>1</v>
      </c>
      <c r="H16" s="59">
        <f t="shared" si="2"/>
        <v>1</v>
      </c>
      <c r="I16" s="2">
        <v>13</v>
      </c>
      <c r="J16" s="75">
        <f t="shared" si="3"/>
        <v>13</v>
      </c>
    </row>
    <row r="17" spans="1:12">
      <c r="A17" s="1"/>
      <c r="B17" s="1"/>
      <c r="C17" s="2">
        <v>1.1254442344045366</v>
      </c>
      <c r="D17" s="76">
        <v>0.94262295081967218</v>
      </c>
      <c r="E17" s="1" t="s">
        <v>28</v>
      </c>
      <c r="F17" s="73">
        <v>0.375</v>
      </c>
      <c r="G17" s="74">
        <f t="shared" si="1"/>
        <v>0.35348360655737709</v>
      </c>
      <c r="H17" s="59">
        <f t="shared" si="2"/>
        <v>1</v>
      </c>
      <c r="I17" s="2">
        <v>14</v>
      </c>
      <c r="J17" s="75">
        <f t="shared" si="3"/>
        <v>11</v>
      </c>
    </row>
    <row r="18" spans="1:12" hidden="1">
      <c r="A18" s="1"/>
      <c r="B18" s="1"/>
      <c r="C18" s="2"/>
      <c r="D18" s="2"/>
      <c r="E18" s="1"/>
      <c r="F18" s="73"/>
      <c r="G18" s="74"/>
      <c r="H18" s="59"/>
      <c r="I18" s="2"/>
      <c r="J18" s="75"/>
    </row>
    <row r="19" spans="1:12" hidden="1">
      <c r="A19" s="1"/>
      <c r="B19" s="1"/>
      <c r="C19" s="2"/>
      <c r="D19" s="2"/>
      <c r="E19" s="1"/>
      <c r="F19" s="73"/>
      <c r="G19" s="74"/>
      <c r="H19" s="59"/>
      <c r="I19" s="2"/>
      <c r="J19" s="75"/>
    </row>
    <row r="20" spans="1:12" hidden="1">
      <c r="A20" s="1"/>
      <c r="B20" s="1"/>
      <c r="C20" s="2"/>
      <c r="D20" s="2"/>
      <c r="E20" s="1"/>
      <c r="F20" s="73"/>
      <c r="G20" s="74"/>
      <c r="H20" s="59"/>
      <c r="I20" s="2"/>
      <c r="J20" s="75"/>
    </row>
    <row r="21" spans="1:12">
      <c r="A21" s="1"/>
      <c r="B21" s="1"/>
      <c r="C21" s="1"/>
      <c r="D21" s="1"/>
      <c r="E21" s="1"/>
      <c r="F21" s="73"/>
      <c r="G21" s="79"/>
      <c r="H21" s="80"/>
      <c r="I21" s="67"/>
      <c r="J21" s="75"/>
    </row>
    <row r="22" spans="1:12">
      <c r="A22" s="1"/>
      <c r="B22" s="1"/>
      <c r="C22" s="1"/>
      <c r="D22" s="1"/>
      <c r="E22" s="1"/>
      <c r="F22" s="73"/>
      <c r="G22" s="79"/>
      <c r="H22" s="80"/>
      <c r="I22" s="67"/>
      <c r="J22" s="67"/>
    </row>
    <row r="23" spans="1:12">
      <c r="A23" s="1"/>
      <c r="B23" s="1"/>
      <c r="C23" s="2" t="s">
        <v>9</v>
      </c>
      <c r="D23" s="2" t="s">
        <v>9</v>
      </c>
      <c r="E23" s="1" t="s">
        <v>12</v>
      </c>
      <c r="F23" s="73" t="s">
        <v>63</v>
      </c>
      <c r="G23" s="74" t="s">
        <v>51</v>
      </c>
      <c r="H23" s="56" t="s">
        <v>52</v>
      </c>
      <c r="I23" s="2"/>
      <c r="J23" s="75" t="s">
        <v>53</v>
      </c>
    </row>
    <row r="24" spans="1:12">
      <c r="A24" s="1"/>
      <c r="B24" s="1"/>
      <c r="C24" s="2">
        <v>0.92307692307692324</v>
      </c>
      <c r="D24" s="2">
        <v>1.1736111111111105</v>
      </c>
      <c r="E24" s="1" t="s">
        <v>33</v>
      </c>
      <c r="F24" s="73">
        <f>L24-K24</f>
        <v>0.54305555555555551</v>
      </c>
      <c r="G24" s="74">
        <f>F24*$C24</f>
        <v>0.50128205128205128</v>
      </c>
      <c r="H24" s="59">
        <f>SMALL(G$24:G$37,I24)</f>
        <v>0.37632743362831855</v>
      </c>
      <c r="I24" s="2">
        <v>1</v>
      </c>
      <c r="J24" s="75">
        <f>VLOOKUP(G24,H$24:I$37,2,0)</f>
        <v>6</v>
      </c>
      <c r="K24" s="72">
        <v>9.375E-2</v>
      </c>
      <c r="L24" s="72">
        <v>0.63680555555555551</v>
      </c>
    </row>
    <row r="25" spans="1:12">
      <c r="A25" s="1"/>
      <c r="B25" s="1"/>
      <c r="C25" s="2">
        <v>0.92307692307692324</v>
      </c>
      <c r="D25" s="2">
        <v>1.1736111111111105</v>
      </c>
      <c r="E25" s="1" t="s">
        <v>17</v>
      </c>
      <c r="F25" s="73">
        <f t="shared" ref="F25:F37" si="4">L25-K25</f>
        <v>1</v>
      </c>
      <c r="G25" s="74">
        <f t="shared" ref="G25:G37" si="5">F25*$C25</f>
        <v>0.92307692307692324</v>
      </c>
      <c r="H25" s="59">
        <f t="shared" ref="H25:H37" si="6">SMALL(G$24:G$37,I25)</f>
        <v>0.41923076923076941</v>
      </c>
      <c r="I25" s="2">
        <v>2</v>
      </c>
      <c r="J25" s="75">
        <f t="shared" ref="J25:J37" si="7">VLOOKUP(G25,H$24:I$37,2,0)</f>
        <v>12</v>
      </c>
      <c r="K25" s="72">
        <v>0</v>
      </c>
      <c r="L25" s="72">
        <v>1</v>
      </c>
    </row>
    <row r="26" spans="1:12">
      <c r="A26" s="1"/>
      <c r="B26" s="1"/>
      <c r="C26" s="2">
        <v>0.92307692307692324</v>
      </c>
      <c r="D26" s="2">
        <v>1.1736111111111105</v>
      </c>
      <c r="E26" s="1" t="s">
        <v>34</v>
      </c>
      <c r="F26" s="73">
        <f t="shared" si="4"/>
        <v>0.51736111111111116</v>
      </c>
      <c r="G26" s="74">
        <f t="shared" si="5"/>
        <v>0.4775641025641027</v>
      </c>
      <c r="H26" s="59">
        <f t="shared" si="6"/>
        <v>0.4775641025641027</v>
      </c>
      <c r="I26" s="2">
        <v>3</v>
      </c>
      <c r="J26" s="75">
        <f t="shared" si="7"/>
        <v>3</v>
      </c>
      <c r="K26" s="72">
        <v>0.40277777777777773</v>
      </c>
      <c r="L26" s="72">
        <v>0.92013888888888884</v>
      </c>
    </row>
    <row r="27" spans="1:12">
      <c r="A27" s="1"/>
      <c r="B27" s="1"/>
      <c r="C27" s="2">
        <v>0.92307692307692324</v>
      </c>
      <c r="D27" s="2">
        <v>1.1736111111111105</v>
      </c>
      <c r="E27" s="1" t="s">
        <v>35</v>
      </c>
      <c r="F27" s="73">
        <f t="shared" si="4"/>
        <v>0.54722222222222217</v>
      </c>
      <c r="G27" s="74">
        <f t="shared" si="5"/>
        <v>0.50512820512820511</v>
      </c>
      <c r="H27" s="59">
        <f t="shared" si="6"/>
        <v>0.48194444444444445</v>
      </c>
      <c r="I27" s="2">
        <v>4</v>
      </c>
      <c r="J27" s="75">
        <f t="shared" si="7"/>
        <v>7</v>
      </c>
      <c r="K27" s="72">
        <v>0.125</v>
      </c>
      <c r="L27" s="72">
        <v>0.67222222222222217</v>
      </c>
    </row>
    <row r="28" spans="1:12">
      <c r="A28" s="1"/>
      <c r="B28" s="1"/>
      <c r="C28" s="2">
        <v>0.92307692307692324</v>
      </c>
      <c r="D28" s="2">
        <v>1.1736111111111105</v>
      </c>
      <c r="E28" s="1" t="s">
        <v>36</v>
      </c>
      <c r="F28" s="73">
        <f t="shared" si="4"/>
        <v>0.61944444444444446</v>
      </c>
      <c r="G28" s="74">
        <f t="shared" si="5"/>
        <v>0.57179487179487187</v>
      </c>
      <c r="H28" s="59">
        <f t="shared" si="6"/>
        <v>0.48915929203539821</v>
      </c>
      <c r="I28" s="2">
        <v>5</v>
      </c>
      <c r="J28" s="75">
        <f t="shared" si="7"/>
        <v>8</v>
      </c>
      <c r="K28" s="72">
        <v>0.10416666666666667</v>
      </c>
      <c r="L28" s="72">
        <v>0.72361111111111109</v>
      </c>
    </row>
    <row r="29" spans="1:12">
      <c r="A29" s="1"/>
      <c r="B29" s="1"/>
      <c r="C29" s="2">
        <v>0.95575221238938057</v>
      </c>
      <c r="D29" s="2">
        <v>1.0947359396433469</v>
      </c>
      <c r="E29" s="1" t="s">
        <v>37</v>
      </c>
      <c r="F29" s="73">
        <f t="shared" si="4"/>
        <v>0.39374999999999993</v>
      </c>
      <c r="G29" s="74">
        <f t="shared" si="5"/>
        <v>0.37632743362831855</v>
      </c>
      <c r="H29" s="59">
        <f t="shared" si="6"/>
        <v>0.50128205128205128</v>
      </c>
      <c r="I29" s="2">
        <v>6</v>
      </c>
      <c r="J29" s="75">
        <f t="shared" si="7"/>
        <v>1</v>
      </c>
      <c r="K29" s="72">
        <v>4.1666666666666664E-2</v>
      </c>
      <c r="L29" s="72">
        <v>0.43541666666666662</v>
      </c>
    </row>
    <row r="30" spans="1:12">
      <c r="A30" s="1"/>
      <c r="B30" s="1"/>
      <c r="C30" s="2">
        <v>0.95575221238938057</v>
      </c>
      <c r="D30" s="2">
        <v>1.0947359396433469</v>
      </c>
      <c r="E30" s="1" t="s">
        <v>38</v>
      </c>
      <c r="F30" s="73">
        <f t="shared" si="4"/>
        <v>0.51180555555555551</v>
      </c>
      <c r="G30" s="74">
        <f t="shared" si="5"/>
        <v>0.48915929203539821</v>
      </c>
      <c r="H30" s="59">
        <f t="shared" si="6"/>
        <v>0.50512820512820511</v>
      </c>
      <c r="I30" s="2">
        <v>7</v>
      </c>
      <c r="J30" s="75">
        <f t="shared" si="7"/>
        <v>5</v>
      </c>
      <c r="K30" s="72">
        <v>0.17777777777777778</v>
      </c>
      <c r="L30" s="72">
        <v>0.68958333333333333</v>
      </c>
    </row>
    <row r="31" spans="1:12">
      <c r="A31" s="1"/>
      <c r="B31" s="1"/>
      <c r="C31" s="2">
        <v>0.92307692307692324</v>
      </c>
      <c r="D31" s="2">
        <v>1.1736111111111105</v>
      </c>
      <c r="E31" s="1" t="s">
        <v>39</v>
      </c>
      <c r="F31" s="73">
        <f t="shared" si="4"/>
        <v>0.45416666666666677</v>
      </c>
      <c r="G31" s="74">
        <f t="shared" si="5"/>
        <v>0.41923076923076941</v>
      </c>
      <c r="H31" s="59">
        <f t="shared" si="6"/>
        <v>0.57179487179487187</v>
      </c>
      <c r="I31" s="2">
        <v>8</v>
      </c>
      <c r="J31" s="75">
        <f t="shared" si="7"/>
        <v>2</v>
      </c>
      <c r="K31" s="72">
        <v>0.27152777777777776</v>
      </c>
      <c r="L31" s="72">
        <v>0.72569444444444453</v>
      </c>
    </row>
    <row r="32" spans="1:12">
      <c r="A32" s="1"/>
      <c r="B32" s="1"/>
      <c r="C32" s="2">
        <v>1</v>
      </c>
      <c r="D32" s="2">
        <v>1.1141975308641976</v>
      </c>
      <c r="E32" s="1" t="s">
        <v>20</v>
      </c>
      <c r="F32" s="73">
        <f t="shared" si="4"/>
        <v>0.62152777777777779</v>
      </c>
      <c r="G32" s="74">
        <f t="shared" si="5"/>
        <v>0.62152777777777779</v>
      </c>
      <c r="H32" s="59">
        <f t="shared" si="6"/>
        <v>0.58611111111111114</v>
      </c>
      <c r="I32" s="2">
        <v>9</v>
      </c>
      <c r="J32" s="75">
        <f t="shared" si="7"/>
        <v>10</v>
      </c>
      <c r="K32" s="72">
        <v>0.21875</v>
      </c>
      <c r="L32" s="72">
        <v>0.84027777777777779</v>
      </c>
    </row>
    <row r="33" spans="1:12">
      <c r="A33" s="1"/>
      <c r="B33" s="1"/>
      <c r="C33" s="2">
        <v>1</v>
      </c>
      <c r="D33" s="2">
        <v>1.1141975308641976</v>
      </c>
      <c r="E33" s="1" t="s">
        <v>40</v>
      </c>
      <c r="F33" s="73">
        <f t="shared" si="4"/>
        <v>0.58611111111111114</v>
      </c>
      <c r="G33" s="74">
        <f t="shared" si="5"/>
        <v>0.58611111111111114</v>
      </c>
      <c r="H33" s="59">
        <f t="shared" si="6"/>
        <v>0.62152777777777779</v>
      </c>
      <c r="I33" s="2">
        <v>10</v>
      </c>
      <c r="J33" s="75">
        <f t="shared" si="7"/>
        <v>9</v>
      </c>
      <c r="K33" s="72">
        <v>0</v>
      </c>
      <c r="L33" s="72">
        <v>0.58611111111111114</v>
      </c>
    </row>
    <row r="34" spans="1:12">
      <c r="A34" s="1"/>
      <c r="B34" s="1"/>
      <c r="C34" s="2">
        <v>1</v>
      </c>
      <c r="D34" s="2">
        <v>1.1141975308641976</v>
      </c>
      <c r="E34" s="1" t="s">
        <v>22</v>
      </c>
      <c r="F34" s="73">
        <f t="shared" si="4"/>
        <v>2</v>
      </c>
      <c r="G34" s="74">
        <f t="shared" si="5"/>
        <v>2</v>
      </c>
      <c r="H34" s="59">
        <f t="shared" si="6"/>
        <v>0.72222222222222221</v>
      </c>
      <c r="I34" s="2">
        <v>11</v>
      </c>
      <c r="J34" s="75">
        <f t="shared" si="7"/>
        <v>13</v>
      </c>
      <c r="K34" s="72">
        <v>0</v>
      </c>
      <c r="L34" s="72">
        <v>2</v>
      </c>
    </row>
    <row r="35" spans="1:12">
      <c r="A35" s="1"/>
      <c r="B35" s="1"/>
      <c r="C35" s="2">
        <v>1</v>
      </c>
      <c r="D35" s="2">
        <v>1.1141975308641976</v>
      </c>
      <c r="E35" s="1" t="s">
        <v>19</v>
      </c>
      <c r="F35" s="73">
        <f t="shared" si="4"/>
        <v>2</v>
      </c>
      <c r="G35" s="74">
        <f t="shared" si="5"/>
        <v>2</v>
      </c>
      <c r="H35" s="59">
        <f t="shared" si="6"/>
        <v>0.92307692307692324</v>
      </c>
      <c r="I35" s="2">
        <v>12</v>
      </c>
      <c r="J35" s="75">
        <f t="shared" si="7"/>
        <v>13</v>
      </c>
      <c r="K35" s="72">
        <v>0</v>
      </c>
      <c r="L35" s="72">
        <v>2</v>
      </c>
    </row>
    <row r="36" spans="1:12">
      <c r="A36" s="1"/>
      <c r="B36" s="1"/>
      <c r="C36" s="2">
        <v>1</v>
      </c>
      <c r="D36" s="2">
        <v>1.1141975308641976</v>
      </c>
      <c r="E36" s="1" t="s">
        <v>73</v>
      </c>
      <c r="F36" s="73">
        <f t="shared" si="4"/>
        <v>0.48194444444444445</v>
      </c>
      <c r="G36" s="74">
        <f t="shared" si="5"/>
        <v>0.48194444444444445</v>
      </c>
      <c r="H36" s="59">
        <f t="shared" si="6"/>
        <v>2</v>
      </c>
      <c r="I36" s="2">
        <v>13</v>
      </c>
      <c r="J36" s="75">
        <f t="shared" si="7"/>
        <v>4</v>
      </c>
      <c r="K36" s="72">
        <v>7.6388888888888895E-2</v>
      </c>
      <c r="L36" s="72">
        <v>0.55833333333333335</v>
      </c>
    </row>
    <row r="37" spans="1:12">
      <c r="A37" s="1"/>
      <c r="B37" s="1"/>
      <c r="C37" s="2">
        <v>1</v>
      </c>
      <c r="D37" s="2">
        <v>1.1141975308641976</v>
      </c>
      <c r="E37" s="1" t="s">
        <v>42</v>
      </c>
      <c r="F37" s="73">
        <f t="shared" si="4"/>
        <v>0.72222222222222221</v>
      </c>
      <c r="G37" s="74">
        <f t="shared" si="5"/>
        <v>0.72222222222222221</v>
      </c>
      <c r="H37" s="59">
        <f t="shared" si="6"/>
        <v>2</v>
      </c>
      <c r="I37" s="2">
        <v>14</v>
      </c>
      <c r="J37" s="75">
        <f t="shared" si="7"/>
        <v>11</v>
      </c>
      <c r="K37" s="72">
        <v>0.19444444444444445</v>
      </c>
      <c r="L37" s="72">
        <v>0.91666666666666663</v>
      </c>
    </row>
    <row r="38" spans="1:12">
      <c r="A38" s="1"/>
      <c r="B38" s="1"/>
      <c r="C38" s="1"/>
      <c r="D38" s="1"/>
      <c r="E38" s="1"/>
      <c r="F38" s="71"/>
      <c r="G38" s="71"/>
      <c r="H38" s="1"/>
      <c r="I38" s="1"/>
      <c r="J38" s="1"/>
    </row>
    <row r="39" spans="1:12">
      <c r="A39" s="1"/>
      <c r="B39" s="1"/>
      <c r="C39" s="1"/>
      <c r="D39" s="1"/>
      <c r="E39" s="1"/>
      <c r="F39" s="71"/>
      <c r="G39" s="71"/>
      <c r="H39" s="1"/>
      <c r="I39" s="1"/>
      <c r="J39" s="1"/>
    </row>
    <row r="40" spans="1:12">
      <c r="A40" s="1"/>
      <c r="B40" s="1"/>
      <c r="C40" s="1"/>
      <c r="D40" s="1"/>
      <c r="E40" s="1"/>
      <c r="F40" s="71"/>
      <c r="G40" s="71"/>
      <c r="H40" s="1"/>
      <c r="I40" s="1"/>
      <c r="J40" s="1"/>
    </row>
    <row r="41" spans="1:12">
      <c r="A41" s="1"/>
      <c r="B41" s="1"/>
      <c r="C41" s="2" t="s">
        <v>9</v>
      </c>
      <c r="D41" s="2" t="s">
        <v>9</v>
      </c>
      <c r="E41" s="1" t="s">
        <v>12</v>
      </c>
      <c r="F41" s="73" t="s">
        <v>63</v>
      </c>
      <c r="G41" s="74" t="s">
        <v>51</v>
      </c>
      <c r="H41" s="56" t="s">
        <v>52</v>
      </c>
      <c r="I41" s="2"/>
      <c r="J41" s="75" t="s">
        <v>53</v>
      </c>
    </row>
    <row r="42" spans="1:12">
      <c r="A42" s="1"/>
      <c r="B42" s="1"/>
      <c r="C42" s="2">
        <v>0.90476190476190477</v>
      </c>
      <c r="D42" s="2">
        <v>1.2216066481994456</v>
      </c>
      <c r="E42" s="1" t="s">
        <v>43</v>
      </c>
      <c r="F42" s="81">
        <f>L42-K42</f>
        <v>0.5625</v>
      </c>
      <c r="G42" s="74">
        <f>F42*$C42</f>
        <v>0.5089285714285714</v>
      </c>
      <c r="H42" s="59">
        <f>SMALL(G$42:G$59,I42)</f>
        <v>0.33237433862433863</v>
      </c>
      <c r="I42" s="2">
        <v>1</v>
      </c>
      <c r="J42" s="75">
        <f>VLOOKUP(G42,H$42:I$59,2,0)</f>
        <v>11</v>
      </c>
      <c r="K42" s="72">
        <v>0.10416666666666667</v>
      </c>
      <c r="L42" s="72">
        <v>0.66666666666666663</v>
      </c>
    </row>
    <row r="43" spans="1:12">
      <c r="A43" s="1"/>
      <c r="B43" s="1"/>
      <c r="C43" s="2">
        <v>0.90476190476190477</v>
      </c>
      <c r="D43" s="2">
        <v>1.2216066481994456</v>
      </c>
      <c r="E43" s="1" t="s">
        <v>66</v>
      </c>
      <c r="F43" s="81">
        <f t="shared" ref="F43:F59" si="8">L43-K43</f>
        <v>2</v>
      </c>
      <c r="G43" s="74">
        <f>F43*$C43</f>
        <v>1.8095238095238095</v>
      </c>
      <c r="H43" s="59">
        <f t="shared" ref="H43:H59" si="9">SMALL(G$42:G$59,I43)</f>
        <v>0.36451318742985406</v>
      </c>
      <c r="I43" s="2">
        <v>2</v>
      </c>
      <c r="J43" s="75">
        <f t="shared" ref="J43:J59" si="10">VLOOKUP(G43,H$42:I$59,2,0)</f>
        <v>18</v>
      </c>
      <c r="K43" s="72">
        <v>0</v>
      </c>
      <c r="L43" s="72">
        <v>2</v>
      </c>
    </row>
    <row r="44" spans="1:12">
      <c r="A44" s="1"/>
      <c r="B44" s="1"/>
      <c r="C44" s="2">
        <v>0.90476190476190477</v>
      </c>
      <c r="D44" s="2">
        <v>1.2216066481994456</v>
      </c>
      <c r="E44" s="1" t="s">
        <v>18</v>
      </c>
      <c r="F44" s="81">
        <f t="shared" si="8"/>
        <v>0.36736111111111108</v>
      </c>
      <c r="G44" s="74">
        <f t="shared" ref="G44:G59" si="11">F44*$C44</f>
        <v>0.33237433862433863</v>
      </c>
      <c r="H44" s="59">
        <f t="shared" si="9"/>
        <v>0.39085429769392038</v>
      </c>
      <c r="I44" s="2">
        <v>3</v>
      </c>
      <c r="J44" s="75">
        <f t="shared" si="10"/>
        <v>1</v>
      </c>
      <c r="K44" s="72">
        <v>6.25E-2</v>
      </c>
      <c r="L44" s="72">
        <v>0.42986111111111108</v>
      </c>
    </row>
    <row r="45" spans="1:12">
      <c r="A45" s="1"/>
      <c r="B45" s="1"/>
      <c r="C45" s="2">
        <v>0.86363636363636365</v>
      </c>
      <c r="D45" s="2">
        <v>1.3407202216066483</v>
      </c>
      <c r="E45" s="1" t="s">
        <v>44</v>
      </c>
      <c r="F45" s="81">
        <f t="shared" si="8"/>
        <v>0.53402777777777777</v>
      </c>
      <c r="G45" s="74">
        <f t="shared" si="11"/>
        <v>0.46120580808080808</v>
      </c>
      <c r="H45" s="59">
        <f t="shared" si="9"/>
        <v>0.39191419141914202</v>
      </c>
      <c r="I45" s="2">
        <v>4</v>
      </c>
      <c r="J45" s="75">
        <f t="shared" si="10"/>
        <v>8</v>
      </c>
      <c r="K45" s="72">
        <v>2.2222222222222223E-2</v>
      </c>
      <c r="L45" s="72">
        <v>0.55625000000000002</v>
      </c>
    </row>
    <row r="46" spans="1:12">
      <c r="A46" s="1"/>
      <c r="B46" s="1"/>
      <c r="C46" s="2">
        <v>0.86363636363636365</v>
      </c>
      <c r="D46" s="2">
        <v>1.3407202216066483</v>
      </c>
      <c r="E46" s="1" t="s">
        <v>21</v>
      </c>
      <c r="F46" s="81">
        <f t="shared" si="8"/>
        <v>0.70833333333333326</v>
      </c>
      <c r="G46" s="74">
        <f t="shared" si="11"/>
        <v>0.6117424242424242</v>
      </c>
      <c r="H46" s="59">
        <f t="shared" si="9"/>
        <v>0.41982323232323232</v>
      </c>
      <c r="I46" s="2">
        <v>5</v>
      </c>
      <c r="J46" s="75">
        <f t="shared" si="10"/>
        <v>13</v>
      </c>
      <c r="K46" s="72">
        <v>0.29166666666666669</v>
      </c>
      <c r="L46" s="72">
        <v>1</v>
      </c>
    </row>
    <row r="47" spans="1:12">
      <c r="A47" s="1"/>
      <c r="B47" s="1"/>
      <c r="C47" s="2">
        <v>0.86363636363636365</v>
      </c>
      <c r="D47" s="2">
        <v>1.3407202216066483</v>
      </c>
      <c r="E47" s="1" t="s">
        <v>45</v>
      </c>
      <c r="F47" s="81">
        <f t="shared" si="8"/>
        <v>0.50902777777777775</v>
      </c>
      <c r="G47" s="74">
        <f t="shared" si="11"/>
        <v>0.43961489898989897</v>
      </c>
      <c r="H47" s="59">
        <f t="shared" si="9"/>
        <v>0.43961489898989897</v>
      </c>
      <c r="I47" s="2">
        <v>6</v>
      </c>
      <c r="J47" s="75">
        <f t="shared" si="10"/>
        <v>6</v>
      </c>
      <c r="K47" s="72">
        <v>2.2222222222222223E-2</v>
      </c>
      <c r="L47" s="72">
        <v>0.53125</v>
      </c>
    </row>
    <row r="48" spans="1:12">
      <c r="A48" s="1"/>
      <c r="B48" s="1"/>
      <c r="C48" s="2">
        <v>0.86363636363636365</v>
      </c>
      <c r="D48" s="2">
        <v>1.3407202216066483</v>
      </c>
      <c r="E48" s="1" t="s">
        <v>46</v>
      </c>
      <c r="F48" s="81">
        <f t="shared" si="8"/>
        <v>0.92013888888888895</v>
      </c>
      <c r="G48" s="74">
        <f t="shared" si="11"/>
        <v>0.79466540404040409</v>
      </c>
      <c r="H48" s="59">
        <f t="shared" si="9"/>
        <v>0.44286303630363044</v>
      </c>
      <c r="I48" s="2">
        <v>7</v>
      </c>
      <c r="J48" s="75">
        <f t="shared" si="10"/>
        <v>15</v>
      </c>
      <c r="K48" s="72">
        <v>5.5555555555555552E-2</v>
      </c>
      <c r="L48" s="72">
        <v>0.97569444444444453</v>
      </c>
    </row>
    <row r="49" spans="1:12">
      <c r="A49" s="1"/>
      <c r="B49" s="1"/>
      <c r="C49" s="2">
        <v>0.94059405940594065</v>
      </c>
      <c r="D49" s="2">
        <v>1.1303047091412741</v>
      </c>
      <c r="E49" s="1" t="s">
        <v>0</v>
      </c>
      <c r="F49" s="81">
        <f t="shared" si="8"/>
        <v>0.47083333333333338</v>
      </c>
      <c r="G49" s="74">
        <f t="shared" si="11"/>
        <v>0.44286303630363044</v>
      </c>
      <c r="H49" s="59">
        <f t="shared" si="9"/>
        <v>0.46120580808080808</v>
      </c>
      <c r="I49" s="2">
        <v>8</v>
      </c>
      <c r="J49" s="75">
        <f t="shared" si="10"/>
        <v>7</v>
      </c>
      <c r="K49" s="72">
        <v>0.33333333333333331</v>
      </c>
      <c r="L49" s="72">
        <v>0.8041666666666667</v>
      </c>
    </row>
    <row r="50" spans="1:12">
      <c r="A50" s="1"/>
      <c r="B50" s="1"/>
      <c r="C50" s="2">
        <v>0.87962962962962954</v>
      </c>
      <c r="D50" s="2">
        <v>1.2924099722991695</v>
      </c>
      <c r="E50" s="1" t="s">
        <v>47</v>
      </c>
      <c r="F50" s="81">
        <f t="shared" si="8"/>
        <v>0.92013888888888895</v>
      </c>
      <c r="G50" s="74">
        <f t="shared" si="11"/>
        <v>0.80938143004115226</v>
      </c>
      <c r="H50" s="59">
        <f t="shared" si="9"/>
        <v>0.46247194163860827</v>
      </c>
      <c r="I50" s="2">
        <v>9</v>
      </c>
      <c r="J50" s="75">
        <f t="shared" si="10"/>
        <v>16</v>
      </c>
      <c r="K50" s="72">
        <v>5.5555555555555552E-2</v>
      </c>
      <c r="L50" s="72">
        <v>0.97569444444444453</v>
      </c>
    </row>
    <row r="51" spans="1:12">
      <c r="A51" s="1"/>
      <c r="B51" s="1"/>
      <c r="C51" s="2">
        <v>0.94059405940594065</v>
      </c>
      <c r="D51" s="2">
        <v>1.1303047091412741</v>
      </c>
      <c r="E51" s="1" t="s">
        <v>48</v>
      </c>
      <c r="F51" s="81">
        <f t="shared" si="8"/>
        <v>0.41666666666666674</v>
      </c>
      <c r="G51" s="74">
        <f t="shared" si="11"/>
        <v>0.39191419141914202</v>
      </c>
      <c r="H51" s="59">
        <f t="shared" si="9"/>
        <v>0.48466721672167212</v>
      </c>
      <c r="I51" s="2">
        <v>10</v>
      </c>
      <c r="J51" s="75">
        <f t="shared" si="10"/>
        <v>4</v>
      </c>
      <c r="K51" s="72">
        <v>9.7222222222222224E-2</v>
      </c>
      <c r="L51" s="72">
        <v>0.51388888888888895</v>
      </c>
    </row>
    <row r="52" spans="1:12">
      <c r="A52" s="1"/>
      <c r="B52" s="1"/>
      <c r="C52" s="2">
        <v>0.94059405940594065</v>
      </c>
      <c r="D52" s="2">
        <v>1.1303047091412741</v>
      </c>
      <c r="E52" s="1" t="s">
        <v>49</v>
      </c>
      <c r="F52" s="81">
        <f t="shared" si="8"/>
        <v>0.51527777777777772</v>
      </c>
      <c r="G52" s="74">
        <f t="shared" si="11"/>
        <v>0.48466721672167212</v>
      </c>
      <c r="H52" s="59">
        <f t="shared" si="9"/>
        <v>0.5089285714285714</v>
      </c>
      <c r="I52" s="2">
        <v>11</v>
      </c>
      <c r="J52" s="75">
        <f t="shared" si="10"/>
        <v>10</v>
      </c>
      <c r="K52" s="72">
        <v>0.12569444444444444</v>
      </c>
      <c r="L52" s="72">
        <v>0.64097222222222217</v>
      </c>
    </row>
    <row r="53" spans="1:12">
      <c r="A53" s="1"/>
      <c r="B53" s="1"/>
      <c r="C53" s="2">
        <v>0.95959595959595956</v>
      </c>
      <c r="D53" s="2">
        <v>1.0859833795013853</v>
      </c>
      <c r="E53" s="1" t="s">
        <v>3</v>
      </c>
      <c r="F53" s="81">
        <f t="shared" si="8"/>
        <v>0.37986111111111109</v>
      </c>
      <c r="G53" s="74">
        <f t="shared" si="11"/>
        <v>0.36451318742985406</v>
      </c>
      <c r="H53" s="59">
        <f t="shared" si="9"/>
        <v>0.51111111111111118</v>
      </c>
      <c r="I53" s="2">
        <v>12</v>
      </c>
      <c r="J53" s="75">
        <f t="shared" si="10"/>
        <v>2</v>
      </c>
      <c r="K53" s="72">
        <v>0.15277777777777776</v>
      </c>
      <c r="L53" s="72">
        <v>0.53263888888888888</v>
      </c>
    </row>
    <row r="54" spans="1:12">
      <c r="A54" s="1"/>
      <c r="B54" s="1"/>
      <c r="C54" s="2">
        <v>0.95959595959595956</v>
      </c>
      <c r="D54" s="2">
        <v>1.0859833795013853</v>
      </c>
      <c r="E54" s="1" t="s">
        <v>4</v>
      </c>
      <c r="F54" s="81">
        <f t="shared" si="8"/>
        <v>0.4375</v>
      </c>
      <c r="G54" s="74">
        <f t="shared" si="11"/>
        <v>0.41982323232323232</v>
      </c>
      <c r="H54" s="59">
        <f t="shared" si="9"/>
        <v>0.6117424242424242</v>
      </c>
      <c r="I54" s="2">
        <v>13</v>
      </c>
      <c r="J54" s="75">
        <f t="shared" si="10"/>
        <v>5</v>
      </c>
      <c r="K54" s="72">
        <v>2.0833333333333332E-2</v>
      </c>
      <c r="L54" s="72">
        <v>0.45833333333333331</v>
      </c>
    </row>
    <row r="55" spans="1:12">
      <c r="A55" s="1"/>
      <c r="B55" s="1"/>
      <c r="C55" s="2">
        <v>0.95959595959595956</v>
      </c>
      <c r="D55" s="2">
        <v>1.0859833795013853</v>
      </c>
      <c r="E55" s="1" t="s">
        <v>1</v>
      </c>
      <c r="F55" s="81">
        <f t="shared" si="8"/>
        <v>0.48194444444444445</v>
      </c>
      <c r="G55" s="74">
        <f t="shared" si="11"/>
        <v>0.46247194163860827</v>
      </c>
      <c r="H55" s="59">
        <f t="shared" si="9"/>
        <v>0.63639870931537601</v>
      </c>
      <c r="I55" s="2">
        <v>14</v>
      </c>
      <c r="J55" s="75">
        <f t="shared" si="10"/>
        <v>9</v>
      </c>
      <c r="K55" s="72">
        <v>0</v>
      </c>
      <c r="L55" s="72">
        <v>0.48194444444444445</v>
      </c>
    </row>
    <row r="56" spans="1:12">
      <c r="A56" s="1"/>
      <c r="B56" s="1"/>
      <c r="C56" s="2">
        <v>0.95959595959595956</v>
      </c>
      <c r="D56" s="2">
        <v>1.0859833795013853</v>
      </c>
      <c r="E56" s="1" t="s">
        <v>2</v>
      </c>
      <c r="F56" s="81">
        <f t="shared" si="8"/>
        <v>0.66319444444444453</v>
      </c>
      <c r="G56" s="74">
        <f t="shared" si="11"/>
        <v>0.63639870931537601</v>
      </c>
      <c r="H56" s="59">
        <f t="shared" si="9"/>
        <v>0.79466540404040409</v>
      </c>
      <c r="I56" s="2">
        <v>15</v>
      </c>
      <c r="J56" s="75">
        <f t="shared" si="10"/>
        <v>14</v>
      </c>
      <c r="K56" s="72">
        <v>0.10416666666666667</v>
      </c>
      <c r="L56" s="72">
        <v>0.76736111111111116</v>
      </c>
    </row>
    <row r="57" spans="1:12">
      <c r="A57" s="1"/>
      <c r="B57" s="1"/>
      <c r="C57" s="1">
        <v>0.89622641509433965</v>
      </c>
      <c r="D57" s="1">
        <v>1.2449861495844874</v>
      </c>
      <c r="E57" s="1" t="s">
        <v>5</v>
      </c>
      <c r="F57" s="81">
        <f t="shared" si="8"/>
        <v>1.9166666666666667</v>
      </c>
      <c r="G57" s="74">
        <f t="shared" si="11"/>
        <v>1.7177672955974843</v>
      </c>
      <c r="H57" s="59">
        <f t="shared" si="9"/>
        <v>0.80938143004115226</v>
      </c>
      <c r="I57" s="2">
        <v>16</v>
      </c>
      <c r="J57" s="75">
        <f t="shared" si="10"/>
        <v>17</v>
      </c>
      <c r="K57" s="72">
        <v>8.3333333333333329E-2</v>
      </c>
      <c r="L57" s="72">
        <v>2</v>
      </c>
    </row>
    <row r="58" spans="1:12">
      <c r="A58" s="1"/>
      <c r="B58" s="1"/>
      <c r="C58" s="1">
        <v>0.89622641509433965</v>
      </c>
      <c r="D58" s="1">
        <v>1.2449861495844874</v>
      </c>
      <c r="E58" s="1" t="s">
        <v>6</v>
      </c>
      <c r="F58" s="81">
        <f t="shared" si="8"/>
        <v>0.43611111111111117</v>
      </c>
      <c r="G58" s="74">
        <f t="shared" si="11"/>
        <v>0.39085429769392038</v>
      </c>
      <c r="H58" s="59">
        <f t="shared" si="9"/>
        <v>1.7177672955974843</v>
      </c>
      <c r="I58" s="2">
        <v>17</v>
      </c>
      <c r="J58" s="75">
        <f>VLOOKUP(G58,H$42:I$59,2,0)</f>
        <v>3</v>
      </c>
      <c r="K58" s="72">
        <v>8.3333333333333329E-2</v>
      </c>
      <c r="L58" s="72">
        <v>0.51944444444444449</v>
      </c>
    </row>
    <row r="59" spans="1:12">
      <c r="C59" s="2">
        <v>1</v>
      </c>
      <c r="D59" s="2">
        <v>1</v>
      </c>
      <c r="E59" s="1" t="s">
        <v>50</v>
      </c>
      <c r="F59" s="81">
        <f t="shared" si="8"/>
        <v>0.51111111111111118</v>
      </c>
      <c r="G59" s="74">
        <f t="shared" si="11"/>
        <v>0.51111111111111118</v>
      </c>
      <c r="H59" s="59">
        <f t="shared" si="9"/>
        <v>1.8095238095238095</v>
      </c>
      <c r="I59" s="2">
        <v>18</v>
      </c>
      <c r="J59" s="75">
        <f t="shared" si="10"/>
        <v>12</v>
      </c>
      <c r="K59" s="72">
        <v>4.1666666666666664E-2</v>
      </c>
      <c r="L59" s="72">
        <v>0.55277777777777781</v>
      </c>
    </row>
  </sheetData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9"/>
  <sheetViews>
    <sheetView topLeftCell="A39" workbookViewId="0">
      <selection sqref="A1:XFD1048576"/>
    </sheetView>
  </sheetViews>
  <sheetFormatPr defaultRowHeight="15"/>
  <cols>
    <col min="1" max="1" width="9.140625" style="3"/>
    <col min="2" max="4" width="0" style="3" hidden="1" customWidth="1"/>
    <col min="5" max="5" width="13.42578125" style="3" customWidth="1"/>
    <col min="6" max="6" width="9.140625" style="91"/>
    <col min="7" max="7" width="9.140625" style="3"/>
    <col min="8" max="9" width="0" style="3" hidden="1" customWidth="1"/>
    <col min="10" max="16384" width="9.140625" style="3"/>
  </cols>
  <sheetData>
    <row r="1" spans="1:10">
      <c r="A1" s="1"/>
      <c r="B1" s="1"/>
      <c r="C1" s="1"/>
      <c r="D1" s="1"/>
      <c r="E1" s="1"/>
      <c r="F1" s="97"/>
      <c r="G1" s="1"/>
      <c r="H1" s="1"/>
      <c r="I1" s="1"/>
      <c r="J1" s="1"/>
    </row>
    <row r="2" spans="1:10">
      <c r="A2" s="1"/>
      <c r="B2" s="1"/>
      <c r="C2" s="1"/>
      <c r="D2" s="1"/>
      <c r="E2" s="1"/>
      <c r="F2" s="97"/>
      <c r="G2" s="1"/>
      <c r="H2" s="1"/>
      <c r="I2" s="1"/>
      <c r="J2" s="1"/>
    </row>
    <row r="3" spans="1:10">
      <c r="A3" s="1"/>
      <c r="B3" s="1"/>
      <c r="C3" s="2" t="s">
        <v>9</v>
      </c>
      <c r="D3" s="2" t="s">
        <v>9</v>
      </c>
      <c r="E3" s="1" t="s">
        <v>12</v>
      </c>
      <c r="F3" s="98" t="s">
        <v>64</v>
      </c>
      <c r="G3" s="56" t="s">
        <v>51</v>
      </c>
      <c r="H3" s="56" t="s">
        <v>52</v>
      </c>
      <c r="I3" s="2"/>
      <c r="J3" s="75" t="s">
        <v>53</v>
      </c>
    </row>
    <row r="4" spans="1:10">
      <c r="A4" s="1"/>
      <c r="B4" s="1"/>
      <c r="C4" s="2">
        <v>1.1254442344045366</v>
      </c>
      <c r="D4" s="2">
        <v>0.94262295081967218</v>
      </c>
      <c r="E4" s="1" t="s">
        <v>14</v>
      </c>
      <c r="F4" s="99">
        <v>22.53</v>
      </c>
      <c r="G4" s="59">
        <f>F4*D4</f>
        <v>21.237295081967215</v>
      </c>
      <c r="H4" s="59">
        <f>SMALL(G$4:G$17,I4)</f>
        <v>17.850000000000001</v>
      </c>
      <c r="I4" s="2">
        <v>1</v>
      </c>
      <c r="J4" s="75">
        <f>VLOOKUP(G4,H$4:I$17,2,0)</f>
        <v>13</v>
      </c>
    </row>
    <row r="5" spans="1:10">
      <c r="A5" s="1"/>
      <c r="B5" s="1"/>
      <c r="C5" s="2">
        <v>1.1254442344045366</v>
      </c>
      <c r="D5" s="2">
        <v>0.94262295081967218</v>
      </c>
      <c r="E5" s="1" t="s">
        <v>32</v>
      </c>
      <c r="F5" s="99">
        <v>21.47</v>
      </c>
      <c r="G5" s="59">
        <f t="shared" ref="G5:G17" si="0">F5*D5</f>
        <v>20.238114754098362</v>
      </c>
      <c r="H5" s="59">
        <f t="shared" ref="H5:H17" si="1">SMALL(G$4:G$17,I5)</f>
        <v>17.9984126984127</v>
      </c>
      <c r="I5" s="2">
        <v>2</v>
      </c>
      <c r="J5" s="75">
        <f t="shared" ref="J5:J17" si="2">VLOOKUP(G5,H$4:I$17,2,0)</f>
        <v>10</v>
      </c>
    </row>
    <row r="6" spans="1:10">
      <c r="A6" s="1"/>
      <c r="B6" s="1"/>
      <c r="C6" s="2">
        <v>1.1254442344045366</v>
      </c>
      <c r="D6" s="2">
        <v>0.94262295081967218</v>
      </c>
      <c r="E6" s="1" t="s">
        <v>13</v>
      </c>
      <c r="F6" s="99">
        <v>21.22</v>
      </c>
      <c r="G6" s="59">
        <f t="shared" si="0"/>
        <v>20.002459016393441</v>
      </c>
      <c r="H6" s="59">
        <f t="shared" si="1"/>
        <v>18.427380952380954</v>
      </c>
      <c r="I6" s="2">
        <v>3</v>
      </c>
      <c r="J6" s="75">
        <f t="shared" si="2"/>
        <v>8</v>
      </c>
    </row>
    <row r="7" spans="1:10">
      <c r="A7" s="1"/>
      <c r="B7" s="1"/>
      <c r="C7" s="2">
        <v>1.1254442344045366</v>
      </c>
      <c r="D7" s="2">
        <v>0.94262295081967218</v>
      </c>
      <c r="E7" s="1" t="s">
        <v>15</v>
      </c>
      <c r="F7" s="99">
        <v>20.059999999999999</v>
      </c>
      <c r="G7" s="59">
        <f t="shared" si="0"/>
        <v>18.909016393442624</v>
      </c>
      <c r="H7" s="59">
        <f t="shared" si="1"/>
        <v>18.909016393442624</v>
      </c>
      <c r="I7" s="2">
        <v>4</v>
      </c>
      <c r="J7" s="75">
        <f t="shared" si="2"/>
        <v>4</v>
      </c>
    </row>
    <row r="8" spans="1:10">
      <c r="A8" s="1"/>
      <c r="B8" s="1"/>
      <c r="C8" s="2">
        <v>1.2004536862003778</v>
      </c>
      <c r="D8" s="1">
        <v>0.91269841269841279</v>
      </c>
      <c r="E8" s="1" t="s">
        <v>23</v>
      </c>
      <c r="F8" s="99">
        <v>19.72</v>
      </c>
      <c r="G8" s="59">
        <f t="shared" si="0"/>
        <v>17.9984126984127</v>
      </c>
      <c r="H8" s="59">
        <f t="shared" si="1"/>
        <v>19.350000000000001</v>
      </c>
      <c r="I8" s="2">
        <v>5</v>
      </c>
      <c r="J8" s="75">
        <f t="shared" si="2"/>
        <v>2</v>
      </c>
    </row>
    <row r="9" spans="1:10">
      <c r="A9" s="1"/>
      <c r="B9" s="1"/>
      <c r="C9" s="2">
        <v>1.2004536862003778</v>
      </c>
      <c r="D9" s="1">
        <v>0.91269841269841279</v>
      </c>
      <c r="E9" s="1" t="s">
        <v>31</v>
      </c>
      <c r="F9" s="99">
        <v>20.190000000000001</v>
      </c>
      <c r="G9" s="59">
        <f t="shared" si="0"/>
        <v>18.427380952380954</v>
      </c>
      <c r="H9" s="59">
        <f t="shared" si="1"/>
        <v>19.615983606557378</v>
      </c>
      <c r="I9" s="2">
        <v>6</v>
      </c>
      <c r="J9" s="75">
        <f t="shared" si="2"/>
        <v>3</v>
      </c>
    </row>
    <row r="10" spans="1:10">
      <c r="A10" s="1"/>
      <c r="B10" s="1"/>
      <c r="C10" s="2">
        <v>1.2004536862003778</v>
      </c>
      <c r="D10" s="1">
        <v>0.91269841269841279</v>
      </c>
      <c r="E10" s="1" t="s">
        <v>30</v>
      </c>
      <c r="F10" s="99">
        <v>22.9</v>
      </c>
      <c r="G10" s="59">
        <f t="shared" si="0"/>
        <v>20.900793650793652</v>
      </c>
      <c r="H10" s="59">
        <f t="shared" si="1"/>
        <v>19.710245901639347</v>
      </c>
      <c r="I10" s="2">
        <v>7</v>
      </c>
      <c r="J10" s="75">
        <f t="shared" si="2"/>
        <v>11</v>
      </c>
    </row>
    <row r="11" spans="1:10">
      <c r="A11" s="1"/>
      <c r="B11" s="1"/>
      <c r="C11" s="2">
        <v>1</v>
      </c>
      <c r="D11" s="2">
        <v>1</v>
      </c>
      <c r="E11" s="1" t="s">
        <v>24</v>
      </c>
      <c r="F11" s="99">
        <v>22.57</v>
      </c>
      <c r="G11" s="59">
        <f t="shared" si="0"/>
        <v>22.57</v>
      </c>
      <c r="H11" s="59">
        <f t="shared" si="1"/>
        <v>20.002459016393441</v>
      </c>
      <c r="I11" s="2">
        <v>8</v>
      </c>
      <c r="J11" s="75">
        <f t="shared" si="2"/>
        <v>14</v>
      </c>
    </row>
    <row r="12" spans="1:10">
      <c r="A12" s="1"/>
      <c r="B12" s="1"/>
      <c r="C12" s="76">
        <v>1.1254442344045366</v>
      </c>
      <c r="D12" s="76">
        <v>0.94262295081967218</v>
      </c>
      <c r="E12" s="77" t="s">
        <v>25</v>
      </c>
      <c r="F12" s="100">
        <v>20.81</v>
      </c>
      <c r="G12" s="59">
        <f t="shared" si="0"/>
        <v>19.615983606557378</v>
      </c>
      <c r="H12" s="59">
        <f t="shared" si="1"/>
        <v>20.07</v>
      </c>
      <c r="I12" s="76">
        <v>9</v>
      </c>
      <c r="J12" s="75">
        <f t="shared" si="2"/>
        <v>6</v>
      </c>
    </row>
    <row r="13" spans="1:10">
      <c r="A13" s="1"/>
      <c r="B13" s="1"/>
      <c r="C13" s="2">
        <v>1</v>
      </c>
      <c r="D13" s="2">
        <v>1</v>
      </c>
      <c r="E13" s="1" t="s">
        <v>16</v>
      </c>
      <c r="F13" s="99">
        <v>19.350000000000001</v>
      </c>
      <c r="G13" s="59">
        <f t="shared" si="0"/>
        <v>19.350000000000001</v>
      </c>
      <c r="H13" s="59">
        <f t="shared" si="1"/>
        <v>20.238114754098362</v>
      </c>
      <c r="I13" s="2">
        <v>10</v>
      </c>
      <c r="J13" s="75">
        <f t="shared" si="2"/>
        <v>5</v>
      </c>
    </row>
    <row r="14" spans="1:10">
      <c r="A14" s="1"/>
      <c r="B14" s="1"/>
      <c r="C14" s="2">
        <v>1</v>
      </c>
      <c r="D14" s="2">
        <v>1</v>
      </c>
      <c r="E14" s="1" t="s">
        <v>26</v>
      </c>
      <c r="F14" s="99">
        <v>17.850000000000001</v>
      </c>
      <c r="G14" s="59">
        <f t="shared" si="0"/>
        <v>17.850000000000001</v>
      </c>
      <c r="H14" s="59">
        <f t="shared" si="1"/>
        <v>20.900793650793652</v>
      </c>
      <c r="I14" s="78">
        <v>11</v>
      </c>
      <c r="J14" s="75">
        <f t="shared" si="2"/>
        <v>1</v>
      </c>
    </row>
    <row r="15" spans="1:10">
      <c r="A15" s="1"/>
      <c r="B15" s="1"/>
      <c r="C15" s="2">
        <v>1</v>
      </c>
      <c r="D15" s="2">
        <v>1</v>
      </c>
      <c r="E15" s="1" t="s">
        <v>27</v>
      </c>
      <c r="F15" s="99">
        <v>20.07</v>
      </c>
      <c r="G15" s="59">
        <f t="shared" si="0"/>
        <v>20.07</v>
      </c>
      <c r="H15" s="59">
        <f t="shared" si="1"/>
        <v>21</v>
      </c>
      <c r="I15" s="2">
        <v>12</v>
      </c>
      <c r="J15" s="75">
        <f t="shared" si="2"/>
        <v>9</v>
      </c>
    </row>
    <row r="16" spans="1:10">
      <c r="A16" s="1"/>
      <c r="B16" s="1"/>
      <c r="C16" s="2">
        <v>1</v>
      </c>
      <c r="D16" s="2">
        <v>1</v>
      </c>
      <c r="E16" s="1" t="s">
        <v>29</v>
      </c>
      <c r="F16" s="99">
        <v>21</v>
      </c>
      <c r="G16" s="59">
        <f t="shared" si="0"/>
        <v>21</v>
      </c>
      <c r="H16" s="59">
        <f t="shared" si="1"/>
        <v>21.237295081967215</v>
      </c>
      <c r="I16" s="2">
        <v>13</v>
      </c>
      <c r="J16" s="75">
        <f t="shared" si="2"/>
        <v>12</v>
      </c>
    </row>
    <row r="17" spans="1:10">
      <c r="A17" s="1"/>
      <c r="B17" s="1"/>
      <c r="C17" s="2">
        <v>1.1254442344045366</v>
      </c>
      <c r="D17" s="76">
        <v>0.94262295081967218</v>
      </c>
      <c r="E17" s="1" t="s">
        <v>28</v>
      </c>
      <c r="F17" s="99">
        <v>20.91</v>
      </c>
      <c r="G17" s="59">
        <f t="shared" si="0"/>
        <v>19.710245901639347</v>
      </c>
      <c r="H17" s="59">
        <f t="shared" si="1"/>
        <v>22.57</v>
      </c>
      <c r="I17" s="2">
        <v>14</v>
      </c>
      <c r="J17" s="75">
        <f t="shared" si="2"/>
        <v>7</v>
      </c>
    </row>
    <row r="18" spans="1:10" hidden="1">
      <c r="A18" s="1"/>
      <c r="B18" s="1"/>
      <c r="C18" s="2"/>
      <c r="D18" s="2"/>
      <c r="E18" s="1"/>
      <c r="F18" s="99"/>
      <c r="G18" s="59"/>
      <c r="H18" s="59"/>
      <c r="I18" s="2"/>
      <c r="J18" s="75"/>
    </row>
    <row r="19" spans="1:10" hidden="1">
      <c r="A19" s="1"/>
      <c r="B19" s="1"/>
      <c r="C19" s="2"/>
      <c r="D19" s="2"/>
      <c r="E19" s="1"/>
      <c r="F19" s="99"/>
      <c r="G19" s="59"/>
      <c r="H19" s="59"/>
      <c r="I19" s="2"/>
      <c r="J19" s="75"/>
    </row>
    <row r="20" spans="1:10" hidden="1">
      <c r="A20" s="1"/>
      <c r="B20" s="1"/>
      <c r="C20" s="2"/>
      <c r="D20" s="2"/>
      <c r="E20" s="1"/>
      <c r="F20" s="99"/>
      <c r="G20" s="59"/>
      <c r="H20" s="59"/>
      <c r="I20" s="2"/>
      <c r="J20" s="75"/>
    </row>
    <row r="21" spans="1:10">
      <c r="A21" s="1"/>
      <c r="B21" s="1"/>
      <c r="C21" s="1"/>
      <c r="D21" s="1"/>
      <c r="E21" s="1"/>
      <c r="F21" s="98"/>
      <c r="G21" s="80"/>
      <c r="H21" s="80"/>
      <c r="I21" s="82"/>
      <c r="J21" s="75"/>
    </row>
    <row r="22" spans="1:10">
      <c r="A22" s="1"/>
      <c r="B22" s="1"/>
      <c r="C22" s="1"/>
      <c r="D22" s="1"/>
      <c r="E22" s="1"/>
      <c r="F22" s="98"/>
      <c r="G22" s="80"/>
      <c r="H22" s="80"/>
      <c r="I22" s="82"/>
      <c r="J22" s="82"/>
    </row>
    <row r="23" spans="1:10">
      <c r="A23" s="1"/>
      <c r="B23" s="1"/>
      <c r="C23" s="2" t="s">
        <v>9</v>
      </c>
      <c r="D23" s="2" t="s">
        <v>9</v>
      </c>
      <c r="E23" s="1" t="s">
        <v>12</v>
      </c>
      <c r="F23" s="98" t="s">
        <v>64</v>
      </c>
      <c r="G23" s="56" t="s">
        <v>51</v>
      </c>
      <c r="H23" s="56" t="s">
        <v>52</v>
      </c>
      <c r="I23" s="2"/>
      <c r="J23" s="75" t="s">
        <v>53</v>
      </c>
    </row>
    <row r="24" spans="1:10">
      <c r="A24" s="1"/>
      <c r="B24" s="1"/>
      <c r="C24" s="2">
        <v>0.92307692307692324</v>
      </c>
      <c r="D24" s="2">
        <v>1.1736111111111105</v>
      </c>
      <c r="E24" s="1" t="s">
        <v>33</v>
      </c>
      <c r="F24" s="99">
        <v>19.059999999999999</v>
      </c>
      <c r="G24" s="59">
        <f>F24*$C24</f>
        <v>17.593846153846155</v>
      </c>
      <c r="H24" s="59">
        <f>SMALL(G$24:G$37,I24)</f>
        <v>17.510769230769231</v>
      </c>
      <c r="I24" s="2">
        <v>1</v>
      </c>
      <c r="J24" s="75">
        <f>VLOOKUP(G24,H$24:I$37,2,0)</f>
        <v>2</v>
      </c>
    </row>
    <row r="25" spans="1:10">
      <c r="A25" s="1"/>
      <c r="B25" s="1"/>
      <c r="C25" s="2">
        <v>0.92307692307692324</v>
      </c>
      <c r="D25" s="2">
        <v>1.1736111111111105</v>
      </c>
      <c r="E25" s="1" t="s">
        <v>17</v>
      </c>
      <c r="F25" s="99">
        <v>20.53</v>
      </c>
      <c r="G25" s="59">
        <f t="shared" ref="G25:G37" si="3">F25*$C25</f>
        <v>18.950769230769236</v>
      </c>
      <c r="H25" s="59">
        <f t="shared" ref="H25:H37" si="4">SMALL(G$24:G$37,I25)</f>
        <v>17.593846153846155</v>
      </c>
      <c r="I25" s="2">
        <v>2</v>
      </c>
      <c r="J25" s="75">
        <f t="shared" ref="J25:J37" si="5">VLOOKUP(G25,H$24:I$37,2,0)</f>
        <v>7</v>
      </c>
    </row>
    <row r="26" spans="1:10">
      <c r="A26" s="1"/>
      <c r="B26" s="1"/>
      <c r="C26" s="2">
        <v>0.92307692307692324</v>
      </c>
      <c r="D26" s="2">
        <v>1.1736111111111105</v>
      </c>
      <c r="E26" s="1" t="s">
        <v>34</v>
      </c>
      <c r="F26" s="99">
        <v>20.75</v>
      </c>
      <c r="G26" s="59">
        <f t="shared" si="3"/>
        <v>19.153846153846157</v>
      </c>
      <c r="H26" s="59">
        <f t="shared" si="4"/>
        <v>17.671858407079647</v>
      </c>
      <c r="I26" s="2">
        <v>3</v>
      </c>
      <c r="J26" s="75">
        <f t="shared" si="5"/>
        <v>10</v>
      </c>
    </row>
    <row r="27" spans="1:10">
      <c r="A27" s="1"/>
      <c r="B27" s="1"/>
      <c r="C27" s="2">
        <v>0.92307692307692324</v>
      </c>
      <c r="D27" s="2">
        <v>1.1736111111111105</v>
      </c>
      <c r="E27" s="1" t="s">
        <v>35</v>
      </c>
      <c r="F27" s="99">
        <v>18.97</v>
      </c>
      <c r="G27" s="59">
        <f t="shared" si="3"/>
        <v>17.510769230769231</v>
      </c>
      <c r="H27" s="59">
        <f t="shared" si="4"/>
        <v>18.258461538461543</v>
      </c>
      <c r="I27" s="2">
        <v>4</v>
      </c>
      <c r="J27" s="75">
        <f t="shared" si="5"/>
        <v>1</v>
      </c>
    </row>
    <row r="28" spans="1:10">
      <c r="A28" s="1"/>
      <c r="B28" s="1"/>
      <c r="C28" s="2">
        <v>0.92307692307692324</v>
      </c>
      <c r="D28" s="2">
        <v>1.1736111111111105</v>
      </c>
      <c r="E28" s="1" t="s">
        <v>36</v>
      </c>
      <c r="F28" s="99">
        <v>19.78</v>
      </c>
      <c r="G28" s="59">
        <f t="shared" si="3"/>
        <v>18.258461538461543</v>
      </c>
      <c r="H28" s="59">
        <f t="shared" si="4"/>
        <v>18.818761061946905</v>
      </c>
      <c r="I28" s="2">
        <v>5</v>
      </c>
      <c r="J28" s="75">
        <f t="shared" si="5"/>
        <v>4</v>
      </c>
    </row>
    <row r="29" spans="1:10">
      <c r="A29" s="1"/>
      <c r="B29" s="1"/>
      <c r="C29" s="2">
        <v>0.95575221238938057</v>
      </c>
      <c r="D29" s="2">
        <v>1.0947359396433469</v>
      </c>
      <c r="E29" s="1" t="s">
        <v>37</v>
      </c>
      <c r="F29" s="99">
        <v>18.489999999999998</v>
      </c>
      <c r="G29" s="59">
        <f t="shared" si="3"/>
        <v>17.671858407079647</v>
      </c>
      <c r="H29" s="59">
        <f t="shared" si="4"/>
        <v>18.923076923076927</v>
      </c>
      <c r="I29" s="2">
        <v>6</v>
      </c>
      <c r="J29" s="75">
        <f t="shared" si="5"/>
        <v>3</v>
      </c>
    </row>
    <row r="30" spans="1:10">
      <c r="A30" s="1"/>
      <c r="B30" s="1"/>
      <c r="C30" s="2">
        <v>0.95575221238938057</v>
      </c>
      <c r="D30" s="2">
        <v>1.0947359396433469</v>
      </c>
      <c r="E30" s="1" t="s">
        <v>38</v>
      </c>
      <c r="F30" s="99">
        <v>19.690000000000001</v>
      </c>
      <c r="G30" s="59">
        <f t="shared" si="3"/>
        <v>18.818761061946905</v>
      </c>
      <c r="H30" s="59">
        <f t="shared" si="4"/>
        <v>18.950769230769236</v>
      </c>
      <c r="I30" s="2">
        <v>7</v>
      </c>
      <c r="J30" s="75">
        <f t="shared" si="5"/>
        <v>5</v>
      </c>
    </row>
    <row r="31" spans="1:10">
      <c r="A31" s="1"/>
      <c r="B31" s="1"/>
      <c r="C31" s="2">
        <v>0.92307692307692324</v>
      </c>
      <c r="D31" s="2">
        <v>1.1736111111111105</v>
      </c>
      <c r="E31" s="1" t="s">
        <v>39</v>
      </c>
      <c r="F31" s="99">
        <v>20.5</v>
      </c>
      <c r="G31" s="59">
        <f t="shared" si="3"/>
        <v>18.923076923076927</v>
      </c>
      <c r="H31" s="59">
        <f t="shared" si="4"/>
        <v>18.97</v>
      </c>
      <c r="I31" s="2">
        <v>8</v>
      </c>
      <c r="J31" s="75">
        <f t="shared" si="5"/>
        <v>6</v>
      </c>
    </row>
    <row r="32" spans="1:10">
      <c r="A32" s="1"/>
      <c r="B32" s="1"/>
      <c r="C32" s="2">
        <v>1</v>
      </c>
      <c r="D32" s="2">
        <v>1.1141975308641976</v>
      </c>
      <c r="E32" s="1" t="s">
        <v>20</v>
      </c>
      <c r="F32" s="99">
        <v>20.47</v>
      </c>
      <c r="G32" s="59">
        <f t="shared" si="3"/>
        <v>20.47</v>
      </c>
      <c r="H32" s="59">
        <f t="shared" si="4"/>
        <v>19.09</v>
      </c>
      <c r="I32" s="2">
        <v>9</v>
      </c>
      <c r="J32" s="75">
        <f t="shared" si="5"/>
        <v>13</v>
      </c>
    </row>
    <row r="33" spans="1:10">
      <c r="A33" s="1"/>
      <c r="B33" s="1"/>
      <c r="C33" s="2">
        <v>1</v>
      </c>
      <c r="D33" s="2">
        <v>1.1141975308641976</v>
      </c>
      <c r="E33" s="1" t="s">
        <v>40</v>
      </c>
      <c r="F33" s="99">
        <v>18.97</v>
      </c>
      <c r="G33" s="59">
        <f t="shared" si="3"/>
        <v>18.97</v>
      </c>
      <c r="H33" s="59">
        <f t="shared" si="4"/>
        <v>19.153846153846157</v>
      </c>
      <c r="I33" s="2">
        <v>10</v>
      </c>
      <c r="J33" s="75">
        <f t="shared" si="5"/>
        <v>8</v>
      </c>
    </row>
    <row r="34" spans="1:10">
      <c r="A34" s="1"/>
      <c r="B34" s="1"/>
      <c r="C34" s="2">
        <v>1</v>
      </c>
      <c r="D34" s="2">
        <v>1.1141975308641976</v>
      </c>
      <c r="E34" s="1" t="s">
        <v>22</v>
      </c>
      <c r="F34" s="99">
        <v>20.5</v>
      </c>
      <c r="G34" s="59">
        <f t="shared" si="3"/>
        <v>20.5</v>
      </c>
      <c r="H34" s="59">
        <f t="shared" si="4"/>
        <v>19.649999999999999</v>
      </c>
      <c r="I34" s="2">
        <v>11</v>
      </c>
      <c r="J34" s="75">
        <f t="shared" si="5"/>
        <v>14</v>
      </c>
    </row>
    <row r="35" spans="1:10">
      <c r="A35" s="1"/>
      <c r="B35" s="1"/>
      <c r="C35" s="2">
        <v>1</v>
      </c>
      <c r="D35" s="2">
        <v>1.1141975308641976</v>
      </c>
      <c r="E35" s="1" t="s">
        <v>19</v>
      </c>
      <c r="F35" s="99">
        <v>19.690000000000001</v>
      </c>
      <c r="G35" s="59">
        <f t="shared" si="3"/>
        <v>19.690000000000001</v>
      </c>
      <c r="H35" s="59">
        <f t="shared" si="4"/>
        <v>19.690000000000001</v>
      </c>
      <c r="I35" s="2">
        <v>12</v>
      </c>
      <c r="J35" s="75">
        <f t="shared" si="5"/>
        <v>12</v>
      </c>
    </row>
    <row r="36" spans="1:10">
      <c r="A36" s="1"/>
      <c r="B36" s="1"/>
      <c r="C36" s="2">
        <v>1</v>
      </c>
      <c r="D36" s="2">
        <v>1.1141975308641976</v>
      </c>
      <c r="E36" s="1" t="s">
        <v>41</v>
      </c>
      <c r="F36" s="97">
        <v>19.09</v>
      </c>
      <c r="G36" s="59">
        <f t="shared" si="3"/>
        <v>19.09</v>
      </c>
      <c r="H36" s="59">
        <f t="shared" si="4"/>
        <v>20.47</v>
      </c>
      <c r="I36" s="2">
        <v>13</v>
      </c>
      <c r="J36" s="75">
        <f t="shared" si="5"/>
        <v>9</v>
      </c>
    </row>
    <row r="37" spans="1:10">
      <c r="A37" s="1"/>
      <c r="B37" s="1"/>
      <c r="C37" s="2">
        <v>1</v>
      </c>
      <c r="D37" s="2">
        <v>1.1141975308641976</v>
      </c>
      <c r="E37" s="1" t="s">
        <v>42</v>
      </c>
      <c r="F37" s="97">
        <v>19.649999999999999</v>
      </c>
      <c r="G37" s="59">
        <f t="shared" si="3"/>
        <v>19.649999999999999</v>
      </c>
      <c r="H37" s="59">
        <f t="shared" si="4"/>
        <v>20.5</v>
      </c>
      <c r="I37" s="2">
        <v>14</v>
      </c>
      <c r="J37" s="75">
        <f t="shared" si="5"/>
        <v>11</v>
      </c>
    </row>
    <row r="38" spans="1:10">
      <c r="A38" s="1"/>
      <c r="B38" s="1"/>
      <c r="C38" s="1"/>
      <c r="D38" s="1"/>
      <c r="E38" s="1"/>
      <c r="F38" s="97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97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97"/>
      <c r="G40" s="1"/>
      <c r="H40" s="1"/>
      <c r="I40" s="1"/>
      <c r="J40" s="1"/>
    </row>
    <row r="41" spans="1:10">
      <c r="A41" s="1"/>
      <c r="B41" s="1"/>
      <c r="C41" s="2" t="s">
        <v>9</v>
      </c>
      <c r="D41" s="2" t="s">
        <v>9</v>
      </c>
      <c r="E41" s="1" t="s">
        <v>12</v>
      </c>
      <c r="F41" s="98" t="s">
        <v>64</v>
      </c>
      <c r="G41" s="56" t="s">
        <v>51</v>
      </c>
      <c r="H41" s="56" t="s">
        <v>52</v>
      </c>
      <c r="I41" s="2"/>
      <c r="J41" s="75" t="s">
        <v>53</v>
      </c>
    </row>
    <row r="42" spans="1:10">
      <c r="A42" s="1"/>
      <c r="B42" s="1"/>
      <c r="C42" s="2">
        <v>0.90476190476190477</v>
      </c>
      <c r="D42" s="2">
        <v>1.2216066481994456</v>
      </c>
      <c r="E42" s="1" t="s">
        <v>43</v>
      </c>
      <c r="F42" s="87">
        <v>18.96</v>
      </c>
      <c r="G42" s="59">
        <f>F42*$C42</f>
        <v>17.154285714285717</v>
      </c>
      <c r="H42" s="59">
        <f>SMALL(G$42:G$59,I42)</f>
        <v>15.435238095238095</v>
      </c>
      <c r="I42" s="2">
        <v>1</v>
      </c>
      <c r="J42" s="75">
        <f>VLOOKUP(G42,H$42:I$59,2,0)</f>
        <v>12</v>
      </c>
    </row>
    <row r="43" spans="1:10">
      <c r="A43" s="1"/>
      <c r="B43" s="1"/>
      <c r="C43" s="2">
        <v>0.90476190476190477</v>
      </c>
      <c r="D43" s="2">
        <v>1.2216066481994456</v>
      </c>
      <c r="E43" s="1" t="s">
        <v>66</v>
      </c>
      <c r="F43" s="87">
        <v>100</v>
      </c>
      <c r="G43" s="59">
        <f>F43*$C43</f>
        <v>90.476190476190482</v>
      </c>
      <c r="H43" s="59">
        <f t="shared" ref="H43:H59" si="6">SMALL(G$42:G$59,I43)</f>
        <v>15.674999999999999</v>
      </c>
      <c r="I43" s="2">
        <v>2</v>
      </c>
      <c r="J43" s="75">
        <f t="shared" ref="J43:J59" si="7">VLOOKUP(G43,H$42:I$59,2,0)</f>
        <v>18</v>
      </c>
    </row>
    <row r="44" spans="1:10">
      <c r="A44" s="1"/>
      <c r="B44" s="1"/>
      <c r="C44" s="2">
        <v>0.90476190476190477</v>
      </c>
      <c r="D44" s="2">
        <v>1.2216066481994456</v>
      </c>
      <c r="E44" s="1" t="s">
        <v>18</v>
      </c>
      <c r="F44" s="87">
        <v>17.059999999999999</v>
      </c>
      <c r="G44" s="59">
        <f t="shared" ref="G44:G59" si="8">F44*$C44</f>
        <v>15.435238095238095</v>
      </c>
      <c r="H44" s="59">
        <f t="shared" si="6"/>
        <v>15.775757575757577</v>
      </c>
      <c r="I44" s="2">
        <v>3</v>
      </c>
      <c r="J44" s="75">
        <f t="shared" si="7"/>
        <v>1</v>
      </c>
    </row>
    <row r="45" spans="1:10">
      <c r="A45" s="1"/>
      <c r="B45" s="1"/>
      <c r="C45" s="2">
        <v>0.86363636363636365</v>
      </c>
      <c r="D45" s="2">
        <v>1.3407202216066483</v>
      </c>
      <c r="E45" s="1" t="s">
        <v>44</v>
      </c>
      <c r="F45" s="87">
        <v>19</v>
      </c>
      <c r="G45" s="59">
        <f t="shared" si="8"/>
        <v>16.40909090909091</v>
      </c>
      <c r="H45" s="59">
        <f t="shared" si="6"/>
        <v>15.854245283018869</v>
      </c>
      <c r="I45" s="2">
        <v>4</v>
      </c>
      <c r="J45" s="75">
        <f t="shared" si="7"/>
        <v>10</v>
      </c>
    </row>
    <row r="46" spans="1:10">
      <c r="A46" s="1"/>
      <c r="B46" s="1"/>
      <c r="C46" s="2">
        <v>0.86363636363636365</v>
      </c>
      <c r="D46" s="2">
        <v>1.3407202216066483</v>
      </c>
      <c r="E46" s="1" t="s">
        <v>21</v>
      </c>
      <c r="F46" s="87">
        <v>21.22</v>
      </c>
      <c r="G46" s="59">
        <f t="shared" si="8"/>
        <v>18.326363636363634</v>
      </c>
      <c r="H46" s="59">
        <f t="shared" si="6"/>
        <v>15.961792452830188</v>
      </c>
      <c r="I46" s="2">
        <v>5</v>
      </c>
      <c r="J46" s="75">
        <f t="shared" si="7"/>
        <v>16</v>
      </c>
    </row>
    <row r="47" spans="1:10">
      <c r="A47" s="1"/>
      <c r="B47" s="1"/>
      <c r="C47" s="2">
        <v>0.86363636363636365</v>
      </c>
      <c r="D47" s="2">
        <v>1.3407202216066483</v>
      </c>
      <c r="E47" s="1" t="s">
        <v>45</v>
      </c>
      <c r="F47" s="87">
        <v>18.149999999999999</v>
      </c>
      <c r="G47" s="59">
        <f t="shared" si="8"/>
        <v>15.674999999999999</v>
      </c>
      <c r="H47" s="59">
        <f t="shared" si="6"/>
        <v>16.167272727272728</v>
      </c>
      <c r="I47" s="2">
        <v>6</v>
      </c>
      <c r="J47" s="75">
        <f t="shared" si="7"/>
        <v>2</v>
      </c>
    </row>
    <row r="48" spans="1:10">
      <c r="A48" s="1"/>
      <c r="B48" s="1"/>
      <c r="C48" s="2">
        <v>0.86363636363636365</v>
      </c>
      <c r="D48" s="2">
        <v>1.3407202216066483</v>
      </c>
      <c r="E48" s="1" t="s">
        <v>46</v>
      </c>
      <c r="F48" s="87">
        <v>18.72</v>
      </c>
      <c r="G48" s="59">
        <f t="shared" si="8"/>
        <v>16.167272727272728</v>
      </c>
      <c r="H48" s="59">
        <f t="shared" si="6"/>
        <v>16.197979797979798</v>
      </c>
      <c r="I48" s="2">
        <v>7</v>
      </c>
      <c r="J48" s="75">
        <f t="shared" si="7"/>
        <v>6</v>
      </c>
    </row>
    <row r="49" spans="1:10">
      <c r="A49" s="1"/>
      <c r="B49" s="1"/>
      <c r="C49" s="2">
        <v>0.94059405940594065</v>
      </c>
      <c r="D49" s="2">
        <v>1.1303047091412741</v>
      </c>
      <c r="E49" s="1" t="s">
        <v>0</v>
      </c>
      <c r="F49" s="87">
        <v>17.28</v>
      </c>
      <c r="G49" s="59">
        <f t="shared" si="8"/>
        <v>16.253465346534657</v>
      </c>
      <c r="H49" s="59">
        <f t="shared" si="6"/>
        <v>16.253465346534657</v>
      </c>
      <c r="I49" s="2">
        <v>8</v>
      </c>
      <c r="J49" s="75">
        <f t="shared" si="7"/>
        <v>8</v>
      </c>
    </row>
    <row r="50" spans="1:10">
      <c r="A50" s="1"/>
      <c r="B50" s="1"/>
      <c r="C50" s="2">
        <v>0.87962962962962954</v>
      </c>
      <c r="D50" s="2">
        <v>1.2924099722991695</v>
      </c>
      <c r="E50" s="1" t="s">
        <v>47</v>
      </c>
      <c r="F50" s="87">
        <v>21</v>
      </c>
      <c r="G50" s="59">
        <f t="shared" si="8"/>
        <v>18.472222222222221</v>
      </c>
      <c r="H50" s="59">
        <f t="shared" si="6"/>
        <v>16.284343434343434</v>
      </c>
      <c r="I50" s="2">
        <v>9</v>
      </c>
      <c r="J50" s="75">
        <f t="shared" si="7"/>
        <v>17</v>
      </c>
    </row>
    <row r="51" spans="1:10">
      <c r="A51" s="1"/>
      <c r="B51" s="1"/>
      <c r="C51" s="2">
        <v>0.94059405940594065</v>
      </c>
      <c r="D51" s="2">
        <v>1.1303047091412741</v>
      </c>
      <c r="E51" s="1" t="s">
        <v>48</v>
      </c>
      <c r="F51" s="87">
        <v>18.03</v>
      </c>
      <c r="G51" s="59">
        <f t="shared" si="8"/>
        <v>16.958910891089111</v>
      </c>
      <c r="H51" s="59">
        <f t="shared" si="6"/>
        <v>16.40909090909091</v>
      </c>
      <c r="I51" s="2">
        <v>10</v>
      </c>
      <c r="J51" s="75">
        <f t="shared" si="7"/>
        <v>11</v>
      </c>
    </row>
    <row r="52" spans="1:10">
      <c r="A52" s="1"/>
      <c r="B52" s="1"/>
      <c r="C52" s="2">
        <v>0.94059405940594065</v>
      </c>
      <c r="D52" s="2">
        <v>1.1303047091412741</v>
      </c>
      <c r="E52" s="1" t="s">
        <v>49</v>
      </c>
      <c r="F52" s="87">
        <v>18.34</v>
      </c>
      <c r="G52" s="59">
        <f t="shared" si="8"/>
        <v>17.250495049504952</v>
      </c>
      <c r="H52" s="59">
        <f t="shared" si="6"/>
        <v>16.958910891089111</v>
      </c>
      <c r="I52" s="2">
        <v>11</v>
      </c>
      <c r="J52" s="75">
        <f t="shared" si="7"/>
        <v>13</v>
      </c>
    </row>
    <row r="53" spans="1:10">
      <c r="A53" s="1"/>
      <c r="B53" s="1"/>
      <c r="C53" s="2">
        <v>0.95959595959595956</v>
      </c>
      <c r="D53" s="2">
        <v>1.0859833795013853</v>
      </c>
      <c r="E53" s="1" t="s">
        <v>3</v>
      </c>
      <c r="F53" s="87">
        <v>16.97</v>
      </c>
      <c r="G53" s="59">
        <f t="shared" si="8"/>
        <v>16.284343434343434</v>
      </c>
      <c r="H53" s="59">
        <f t="shared" si="6"/>
        <v>17.154285714285717</v>
      </c>
      <c r="I53" s="2">
        <v>12</v>
      </c>
      <c r="J53" s="75">
        <f t="shared" si="7"/>
        <v>9</v>
      </c>
    </row>
    <row r="54" spans="1:10">
      <c r="A54" s="1"/>
      <c r="B54" s="1"/>
      <c r="C54" s="2">
        <v>0.95959595959595956</v>
      </c>
      <c r="D54" s="2">
        <v>1.0859833795013853</v>
      </c>
      <c r="E54" s="1" t="s">
        <v>4</v>
      </c>
      <c r="F54" s="87">
        <v>16.440000000000001</v>
      </c>
      <c r="G54" s="59">
        <f t="shared" si="8"/>
        <v>15.775757575757577</v>
      </c>
      <c r="H54" s="59">
        <f t="shared" si="6"/>
        <v>17.250495049504952</v>
      </c>
      <c r="I54" s="2">
        <v>13</v>
      </c>
      <c r="J54" s="75">
        <f t="shared" si="7"/>
        <v>3</v>
      </c>
    </row>
    <row r="55" spans="1:10">
      <c r="A55" s="1"/>
      <c r="B55" s="1"/>
      <c r="C55" s="2">
        <v>0.95959595959595956</v>
      </c>
      <c r="D55" s="2">
        <v>1.0859833795013853</v>
      </c>
      <c r="E55" s="1" t="s">
        <v>1</v>
      </c>
      <c r="F55" s="88">
        <v>16.88</v>
      </c>
      <c r="G55" s="59">
        <f t="shared" si="8"/>
        <v>16.197979797979798</v>
      </c>
      <c r="H55" s="59">
        <f t="shared" si="6"/>
        <v>17.63</v>
      </c>
      <c r="I55" s="2">
        <v>14</v>
      </c>
      <c r="J55" s="75">
        <f t="shared" si="7"/>
        <v>7</v>
      </c>
    </row>
    <row r="56" spans="1:10">
      <c r="A56" s="1"/>
      <c r="B56" s="1"/>
      <c r="C56" s="2">
        <v>0.95959595959595956</v>
      </c>
      <c r="D56" s="2">
        <v>1.0859833795013853</v>
      </c>
      <c r="E56" s="1" t="s">
        <v>2</v>
      </c>
      <c r="F56" s="88">
        <v>18.97</v>
      </c>
      <c r="G56" s="59">
        <f t="shared" si="8"/>
        <v>18.203535353535351</v>
      </c>
      <c r="H56" s="59">
        <f t="shared" si="6"/>
        <v>18.203535353535351</v>
      </c>
      <c r="I56" s="2">
        <v>15</v>
      </c>
      <c r="J56" s="75">
        <f t="shared" si="7"/>
        <v>15</v>
      </c>
    </row>
    <row r="57" spans="1:10">
      <c r="A57" s="1"/>
      <c r="B57" s="1"/>
      <c r="C57" s="1">
        <v>0.89622641509433965</v>
      </c>
      <c r="D57" s="1">
        <v>1.2449861495844874</v>
      </c>
      <c r="E57" s="1" t="s">
        <v>5</v>
      </c>
      <c r="F57" s="88">
        <v>17.690000000000001</v>
      </c>
      <c r="G57" s="59">
        <f t="shared" si="8"/>
        <v>15.854245283018869</v>
      </c>
      <c r="H57" s="59">
        <f t="shared" si="6"/>
        <v>18.326363636363634</v>
      </c>
      <c r="I57" s="2">
        <v>16</v>
      </c>
      <c r="J57" s="75">
        <f t="shared" si="7"/>
        <v>4</v>
      </c>
    </row>
    <row r="58" spans="1:10">
      <c r="A58" s="1"/>
      <c r="B58" s="1"/>
      <c r="C58" s="1">
        <v>0.89622641509433965</v>
      </c>
      <c r="D58" s="1">
        <v>1.2449861495844874</v>
      </c>
      <c r="E58" s="1" t="s">
        <v>6</v>
      </c>
      <c r="F58" s="88">
        <v>17.809999999999999</v>
      </c>
      <c r="G58" s="59">
        <f t="shared" si="8"/>
        <v>15.961792452830188</v>
      </c>
      <c r="H58" s="59">
        <f t="shared" si="6"/>
        <v>18.472222222222221</v>
      </c>
      <c r="I58" s="2">
        <v>17</v>
      </c>
      <c r="J58" s="75">
        <f>VLOOKUP(G58,H$42:I$59,2,0)</f>
        <v>5</v>
      </c>
    </row>
    <row r="59" spans="1:10">
      <c r="C59" s="2">
        <v>1</v>
      </c>
      <c r="D59" s="2">
        <v>1</v>
      </c>
      <c r="E59" s="1" t="s">
        <v>50</v>
      </c>
      <c r="F59" s="88">
        <v>17.63</v>
      </c>
      <c r="G59" s="59">
        <f t="shared" si="8"/>
        <v>17.63</v>
      </c>
      <c r="H59" s="59">
        <f t="shared" si="6"/>
        <v>90.476190476190482</v>
      </c>
      <c r="I59" s="2">
        <v>18</v>
      </c>
      <c r="J59" s="75">
        <f t="shared" si="7"/>
        <v>14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sqref="A1:XFD1048576"/>
    </sheetView>
  </sheetViews>
  <sheetFormatPr defaultRowHeight="15"/>
  <cols>
    <col min="1" max="1" width="9.140625" style="3"/>
    <col min="2" max="4" width="0" style="3" hidden="1" customWidth="1"/>
    <col min="5" max="5" width="17.28515625" style="3" customWidth="1"/>
    <col min="6" max="6" width="11.140625" style="102" customWidth="1"/>
    <col min="7" max="7" width="9.140625" style="3"/>
    <col min="8" max="9" width="0" style="3" hidden="1" customWidth="1"/>
    <col min="10" max="16384" width="9.140625" style="3"/>
  </cols>
  <sheetData>
    <row r="1" spans="1:10">
      <c r="A1" s="52"/>
      <c r="B1" s="52"/>
      <c r="C1" s="52"/>
      <c r="D1" s="52"/>
      <c r="E1" s="52"/>
      <c r="F1" s="101"/>
      <c r="G1" s="52"/>
      <c r="H1" s="52"/>
      <c r="I1" s="52"/>
      <c r="J1" s="52"/>
    </row>
    <row r="2" spans="1:10">
      <c r="A2" s="52"/>
      <c r="B2" s="52"/>
      <c r="C2" s="52"/>
      <c r="D2" s="52"/>
      <c r="E2" s="52"/>
      <c r="F2" s="101"/>
      <c r="G2" s="52"/>
      <c r="H2" s="52"/>
      <c r="I2" s="52"/>
      <c r="J2" s="52"/>
    </row>
    <row r="3" spans="1:10">
      <c r="A3" s="52"/>
      <c r="B3" s="52"/>
      <c r="C3" s="2" t="s">
        <v>9</v>
      </c>
      <c r="D3" s="2" t="s">
        <v>9</v>
      </c>
      <c r="E3" s="52" t="s">
        <v>12</v>
      </c>
      <c r="F3" s="68" t="s">
        <v>74</v>
      </c>
      <c r="G3" s="56" t="s">
        <v>51</v>
      </c>
      <c r="H3" s="56" t="s">
        <v>52</v>
      </c>
      <c r="I3" s="2"/>
      <c r="J3" s="57" t="s">
        <v>53</v>
      </c>
    </row>
    <row r="4" spans="1:10">
      <c r="A4" s="52"/>
      <c r="B4" s="52"/>
      <c r="C4" s="2">
        <v>1.1254442344045366</v>
      </c>
      <c r="D4" s="2">
        <v>0.94262295081967218</v>
      </c>
      <c r="E4" s="52" t="s">
        <v>14</v>
      </c>
      <c r="F4" s="69">
        <v>17</v>
      </c>
      <c r="G4" s="59">
        <f>F4</f>
        <v>17</v>
      </c>
      <c r="H4" s="59">
        <f>LARGE(G$4:G$17,I4)</f>
        <v>31</v>
      </c>
      <c r="I4" s="2">
        <v>1</v>
      </c>
      <c r="J4" s="57">
        <f>VLOOKUP(G4,H$4:I$17,2,0)</f>
        <v>6</v>
      </c>
    </row>
    <row r="5" spans="1:10">
      <c r="A5" s="52"/>
      <c r="B5" s="52"/>
      <c r="C5" s="2">
        <v>1.1254442344045366</v>
      </c>
      <c r="D5" s="2">
        <v>0.94262295081967218</v>
      </c>
      <c r="E5" s="52" t="s">
        <v>32</v>
      </c>
      <c r="F5" s="69">
        <v>4</v>
      </c>
      <c r="G5" s="59">
        <f t="shared" ref="G5:G17" si="0">F5</f>
        <v>4</v>
      </c>
      <c r="H5" s="59">
        <f t="shared" ref="H5:H17" si="1">LARGE(G$4:G$17,I5)</f>
        <v>25</v>
      </c>
      <c r="I5" s="2">
        <v>2</v>
      </c>
      <c r="J5" s="57">
        <f t="shared" ref="J5:J17" si="2">VLOOKUP(G5,H$4:I$17,2,0)</f>
        <v>12</v>
      </c>
    </row>
    <row r="6" spans="1:10">
      <c r="A6" s="52"/>
      <c r="B6" s="52"/>
      <c r="C6" s="2">
        <v>1.1254442344045366</v>
      </c>
      <c r="D6" s="2">
        <v>0.94262295081967218</v>
      </c>
      <c r="E6" s="52" t="s">
        <v>13</v>
      </c>
      <c r="F6" s="69">
        <v>10</v>
      </c>
      <c r="G6" s="59">
        <f t="shared" si="0"/>
        <v>10</v>
      </c>
      <c r="H6" s="59">
        <f t="shared" si="1"/>
        <v>25</v>
      </c>
      <c r="I6" s="2">
        <v>3</v>
      </c>
      <c r="J6" s="57">
        <f t="shared" si="2"/>
        <v>9</v>
      </c>
    </row>
    <row r="7" spans="1:10">
      <c r="A7" s="52"/>
      <c r="B7" s="52"/>
      <c r="C7" s="2">
        <v>1.1254442344045366</v>
      </c>
      <c r="D7" s="2">
        <v>0.94262295081967218</v>
      </c>
      <c r="E7" s="52" t="s">
        <v>15</v>
      </c>
      <c r="F7" s="69">
        <v>22</v>
      </c>
      <c r="G7" s="59">
        <f t="shared" si="0"/>
        <v>22</v>
      </c>
      <c r="H7" s="59">
        <f t="shared" si="1"/>
        <v>22</v>
      </c>
      <c r="I7" s="2">
        <v>4</v>
      </c>
      <c r="J7" s="57">
        <f t="shared" si="2"/>
        <v>4</v>
      </c>
    </row>
    <row r="8" spans="1:10">
      <c r="A8" s="52"/>
      <c r="B8" s="52"/>
      <c r="C8" s="2">
        <v>1.2004536862003778</v>
      </c>
      <c r="D8" s="52">
        <v>0.91269841269841279</v>
      </c>
      <c r="E8" s="52" t="s">
        <v>23</v>
      </c>
      <c r="F8" s="69">
        <v>10</v>
      </c>
      <c r="G8" s="59">
        <f t="shared" si="0"/>
        <v>10</v>
      </c>
      <c r="H8" s="59">
        <f t="shared" si="1"/>
        <v>18</v>
      </c>
      <c r="I8" s="2">
        <v>5</v>
      </c>
      <c r="J8" s="57">
        <f t="shared" si="2"/>
        <v>9</v>
      </c>
    </row>
    <row r="9" spans="1:10">
      <c r="A9" s="52"/>
      <c r="B9" s="52"/>
      <c r="C9" s="2">
        <v>1.2004536862003778</v>
      </c>
      <c r="D9" s="52">
        <v>0.91269841269841279</v>
      </c>
      <c r="E9" s="52" t="s">
        <v>31</v>
      </c>
      <c r="F9" s="69">
        <v>0</v>
      </c>
      <c r="G9" s="59">
        <f t="shared" si="0"/>
        <v>0</v>
      </c>
      <c r="H9" s="59">
        <f t="shared" si="1"/>
        <v>17</v>
      </c>
      <c r="I9" s="2">
        <v>6</v>
      </c>
      <c r="J9" s="57">
        <f t="shared" si="2"/>
        <v>13</v>
      </c>
    </row>
    <row r="10" spans="1:10">
      <c r="A10" s="52"/>
      <c r="B10" s="52"/>
      <c r="C10" s="2">
        <v>1.2004536862003778</v>
      </c>
      <c r="D10" s="52">
        <v>0.91269841269841279</v>
      </c>
      <c r="E10" s="52" t="s">
        <v>30</v>
      </c>
      <c r="F10" s="69">
        <v>18</v>
      </c>
      <c r="G10" s="59">
        <f t="shared" si="0"/>
        <v>18</v>
      </c>
      <c r="H10" s="59">
        <f t="shared" si="1"/>
        <v>16</v>
      </c>
      <c r="I10" s="2">
        <v>7</v>
      </c>
      <c r="J10" s="57">
        <f t="shared" si="2"/>
        <v>5</v>
      </c>
    </row>
    <row r="11" spans="1:10">
      <c r="A11" s="52"/>
      <c r="B11" s="52"/>
      <c r="C11" s="2">
        <v>1</v>
      </c>
      <c r="D11" s="2">
        <v>1</v>
      </c>
      <c r="E11" s="52" t="s">
        <v>24</v>
      </c>
      <c r="F11" s="69">
        <v>8</v>
      </c>
      <c r="G11" s="59">
        <f t="shared" si="0"/>
        <v>8</v>
      </c>
      <c r="H11" s="59">
        <f t="shared" si="1"/>
        <v>12</v>
      </c>
      <c r="I11" s="2">
        <v>8</v>
      </c>
      <c r="J11" s="57">
        <f t="shared" si="2"/>
        <v>11</v>
      </c>
    </row>
    <row r="12" spans="1:10">
      <c r="A12" s="52"/>
      <c r="B12" s="52"/>
      <c r="C12" s="60">
        <v>1.1254442344045366</v>
      </c>
      <c r="D12" s="60">
        <v>0.94262295081967218</v>
      </c>
      <c r="E12" s="61" t="s">
        <v>25</v>
      </c>
      <c r="F12" s="70">
        <v>25</v>
      </c>
      <c r="G12" s="59">
        <f t="shared" si="0"/>
        <v>25</v>
      </c>
      <c r="H12" s="59">
        <f t="shared" si="1"/>
        <v>10</v>
      </c>
      <c r="I12" s="60">
        <v>9</v>
      </c>
      <c r="J12" s="57">
        <f t="shared" si="2"/>
        <v>2</v>
      </c>
    </row>
    <row r="13" spans="1:10">
      <c r="A13" s="52"/>
      <c r="B13" s="52"/>
      <c r="C13" s="2">
        <v>1</v>
      </c>
      <c r="D13" s="2">
        <v>1</v>
      </c>
      <c r="E13" s="52" t="s">
        <v>16</v>
      </c>
      <c r="F13" s="69">
        <v>25</v>
      </c>
      <c r="G13" s="59">
        <f t="shared" si="0"/>
        <v>25</v>
      </c>
      <c r="H13" s="59">
        <f t="shared" si="1"/>
        <v>10</v>
      </c>
      <c r="I13" s="2">
        <v>10</v>
      </c>
      <c r="J13" s="57">
        <f t="shared" si="2"/>
        <v>2</v>
      </c>
    </row>
    <row r="14" spans="1:10">
      <c r="A14" s="52"/>
      <c r="B14" s="52"/>
      <c r="C14" s="2">
        <v>1</v>
      </c>
      <c r="D14" s="2">
        <v>1</v>
      </c>
      <c r="E14" s="52" t="s">
        <v>26</v>
      </c>
      <c r="F14" s="69">
        <v>16</v>
      </c>
      <c r="G14" s="59">
        <f t="shared" si="0"/>
        <v>16</v>
      </c>
      <c r="H14" s="59">
        <f t="shared" si="1"/>
        <v>8</v>
      </c>
      <c r="I14" s="64">
        <v>11</v>
      </c>
      <c r="J14" s="57">
        <f t="shared" si="2"/>
        <v>7</v>
      </c>
    </row>
    <row r="15" spans="1:10">
      <c r="A15" s="52"/>
      <c r="B15" s="52"/>
      <c r="C15" s="2">
        <v>1</v>
      </c>
      <c r="D15" s="2">
        <v>1</v>
      </c>
      <c r="E15" s="52" t="s">
        <v>27</v>
      </c>
      <c r="F15" s="69">
        <v>12</v>
      </c>
      <c r="G15" s="59">
        <f t="shared" si="0"/>
        <v>12</v>
      </c>
      <c r="H15" s="59">
        <f t="shared" si="1"/>
        <v>4</v>
      </c>
      <c r="I15" s="2">
        <v>12</v>
      </c>
      <c r="J15" s="57">
        <f t="shared" si="2"/>
        <v>8</v>
      </c>
    </row>
    <row r="16" spans="1:10">
      <c r="A16" s="52"/>
      <c r="B16" s="52"/>
      <c r="C16" s="2">
        <v>1</v>
      </c>
      <c r="D16" s="2">
        <v>1</v>
      </c>
      <c r="E16" s="52" t="s">
        <v>29</v>
      </c>
      <c r="F16" s="69">
        <v>31</v>
      </c>
      <c r="G16" s="59">
        <f t="shared" si="0"/>
        <v>31</v>
      </c>
      <c r="H16" s="59">
        <f t="shared" si="1"/>
        <v>0</v>
      </c>
      <c r="I16" s="2">
        <v>13</v>
      </c>
      <c r="J16" s="57">
        <f t="shared" si="2"/>
        <v>1</v>
      </c>
    </row>
    <row r="17" spans="1:10">
      <c r="A17" s="52"/>
      <c r="B17" s="52"/>
      <c r="C17" s="2">
        <v>1.1254442344045366</v>
      </c>
      <c r="D17" s="60">
        <v>0.94262295081967218</v>
      </c>
      <c r="E17" s="52" t="s">
        <v>28</v>
      </c>
      <c r="F17" s="69">
        <v>0</v>
      </c>
      <c r="G17" s="59">
        <f t="shared" si="0"/>
        <v>0</v>
      </c>
      <c r="H17" s="59">
        <f t="shared" si="1"/>
        <v>0</v>
      </c>
      <c r="I17" s="2">
        <v>14</v>
      </c>
      <c r="J17" s="57">
        <f t="shared" si="2"/>
        <v>13</v>
      </c>
    </row>
    <row r="18" spans="1:10" hidden="1">
      <c r="A18" s="52"/>
      <c r="B18" s="52"/>
      <c r="C18" s="2"/>
      <c r="D18" s="2"/>
      <c r="E18" s="52"/>
      <c r="F18" s="69"/>
      <c r="G18" s="59"/>
      <c r="H18" s="59"/>
      <c r="I18" s="2"/>
      <c r="J18" s="57"/>
    </row>
    <row r="19" spans="1:10" hidden="1">
      <c r="A19" s="52"/>
      <c r="B19" s="52"/>
      <c r="C19" s="2"/>
      <c r="D19" s="2"/>
      <c r="E19" s="52"/>
      <c r="F19" s="69"/>
      <c r="G19" s="59"/>
      <c r="H19" s="59"/>
      <c r="I19" s="2"/>
      <c r="J19" s="57"/>
    </row>
    <row r="20" spans="1:10" hidden="1">
      <c r="A20" s="52"/>
      <c r="B20" s="52"/>
      <c r="C20" s="2"/>
      <c r="D20" s="2"/>
      <c r="E20" s="52"/>
      <c r="F20" s="69"/>
      <c r="G20" s="59"/>
      <c r="H20" s="59"/>
      <c r="I20" s="2"/>
      <c r="J20" s="57"/>
    </row>
    <row r="21" spans="1:10">
      <c r="A21" s="52"/>
      <c r="B21" s="52"/>
      <c r="C21" s="52"/>
      <c r="D21" s="52"/>
      <c r="E21" s="52"/>
      <c r="F21" s="68"/>
      <c r="G21" s="56"/>
      <c r="H21" s="56"/>
      <c r="I21" s="2"/>
      <c r="J21" s="57"/>
    </row>
    <row r="22" spans="1:10">
      <c r="A22" s="52"/>
      <c r="B22" s="52"/>
      <c r="C22" s="52"/>
      <c r="D22" s="52"/>
      <c r="E22" s="52"/>
      <c r="F22" s="68"/>
      <c r="G22" s="56"/>
      <c r="H22" s="56"/>
      <c r="I22" s="2"/>
      <c r="J22" s="2"/>
    </row>
    <row r="23" spans="1:10">
      <c r="A23" s="52"/>
      <c r="B23" s="52"/>
      <c r="C23" s="2" t="s">
        <v>9</v>
      </c>
      <c r="D23" s="2" t="s">
        <v>9</v>
      </c>
      <c r="E23" s="52" t="s">
        <v>12</v>
      </c>
      <c r="F23" s="68" t="s">
        <v>74</v>
      </c>
      <c r="G23" s="56" t="s">
        <v>51</v>
      </c>
      <c r="H23" s="56" t="s">
        <v>52</v>
      </c>
      <c r="I23" s="2"/>
      <c r="J23" s="57" t="s">
        <v>53</v>
      </c>
    </row>
    <row r="24" spans="1:10">
      <c r="A24" s="52"/>
      <c r="B24" s="52"/>
      <c r="C24" s="2">
        <v>0.92307692307692324</v>
      </c>
      <c r="D24" s="2">
        <v>1.1736111111111105</v>
      </c>
      <c r="E24" s="52" t="s">
        <v>33</v>
      </c>
      <c r="F24" s="69">
        <v>2</v>
      </c>
      <c r="G24" s="59">
        <f>F24</f>
        <v>2</v>
      </c>
      <c r="H24" s="59">
        <f>LARGE(G$24:G$37,I24)</f>
        <v>27</v>
      </c>
      <c r="I24" s="2">
        <v>1</v>
      </c>
      <c r="J24" s="57">
        <f>VLOOKUP(G24,H$24:I$37,2,0)</f>
        <v>10</v>
      </c>
    </row>
    <row r="25" spans="1:10">
      <c r="A25" s="52"/>
      <c r="B25" s="52"/>
      <c r="C25" s="2">
        <v>0.92307692307692324</v>
      </c>
      <c r="D25" s="2">
        <v>1.1736111111111105</v>
      </c>
      <c r="E25" s="52" t="s">
        <v>17</v>
      </c>
      <c r="F25" s="69">
        <v>27</v>
      </c>
      <c r="G25" s="59">
        <f t="shared" ref="G25:G37" si="3">F25</f>
        <v>27</v>
      </c>
      <c r="H25" s="59">
        <f t="shared" ref="H25:H37" si="4">LARGE(G$24:G$37,I25)</f>
        <v>27</v>
      </c>
      <c r="I25" s="2">
        <v>2</v>
      </c>
      <c r="J25" s="57">
        <f t="shared" ref="J25:J37" si="5">VLOOKUP(G25,H$24:I$37,2,0)</f>
        <v>1</v>
      </c>
    </row>
    <row r="26" spans="1:10">
      <c r="A26" s="52"/>
      <c r="B26" s="52"/>
      <c r="C26" s="2">
        <v>0.92307692307692324</v>
      </c>
      <c r="D26" s="2">
        <v>1.1736111111111105</v>
      </c>
      <c r="E26" s="52" t="s">
        <v>34</v>
      </c>
      <c r="F26" s="69">
        <v>0</v>
      </c>
      <c r="G26" s="59">
        <f t="shared" si="3"/>
        <v>0</v>
      </c>
      <c r="H26" s="59">
        <f t="shared" si="4"/>
        <v>25</v>
      </c>
      <c r="I26" s="2">
        <v>3</v>
      </c>
      <c r="J26" s="57">
        <f t="shared" si="5"/>
        <v>12</v>
      </c>
    </row>
    <row r="27" spans="1:10">
      <c r="A27" s="52"/>
      <c r="B27" s="52"/>
      <c r="C27" s="2">
        <v>0.92307692307692324</v>
      </c>
      <c r="D27" s="2">
        <v>1.1736111111111105</v>
      </c>
      <c r="E27" s="52" t="s">
        <v>35</v>
      </c>
      <c r="F27" s="69">
        <v>25</v>
      </c>
      <c r="G27" s="59">
        <f t="shared" si="3"/>
        <v>25</v>
      </c>
      <c r="H27" s="59">
        <f t="shared" si="4"/>
        <v>25</v>
      </c>
      <c r="I27" s="2">
        <v>4</v>
      </c>
      <c r="J27" s="57">
        <f t="shared" si="5"/>
        <v>3</v>
      </c>
    </row>
    <row r="28" spans="1:10">
      <c r="A28" s="52"/>
      <c r="B28" s="52"/>
      <c r="C28" s="2">
        <v>0.92307692307692324</v>
      </c>
      <c r="D28" s="2">
        <v>1.1736111111111105</v>
      </c>
      <c r="E28" s="52" t="s">
        <v>36</v>
      </c>
      <c r="F28" s="69">
        <v>10</v>
      </c>
      <c r="G28" s="59">
        <f t="shared" si="3"/>
        <v>10</v>
      </c>
      <c r="H28" s="59">
        <f t="shared" si="4"/>
        <v>19</v>
      </c>
      <c r="I28" s="2">
        <v>5</v>
      </c>
      <c r="J28" s="57">
        <f t="shared" si="5"/>
        <v>6</v>
      </c>
    </row>
    <row r="29" spans="1:10">
      <c r="A29" s="52"/>
      <c r="B29" s="52"/>
      <c r="C29" s="2">
        <v>0.95575221238938057</v>
      </c>
      <c r="D29" s="2">
        <v>1.0947359396433469</v>
      </c>
      <c r="E29" s="52" t="s">
        <v>37</v>
      </c>
      <c r="F29" s="69">
        <v>25</v>
      </c>
      <c r="G29" s="59">
        <f t="shared" si="3"/>
        <v>25</v>
      </c>
      <c r="H29" s="59">
        <f t="shared" si="4"/>
        <v>10</v>
      </c>
      <c r="I29" s="2">
        <v>6</v>
      </c>
      <c r="J29" s="57">
        <f t="shared" si="5"/>
        <v>3</v>
      </c>
    </row>
    <row r="30" spans="1:10">
      <c r="A30" s="52"/>
      <c r="B30" s="52"/>
      <c r="C30" s="2">
        <v>0.95575221238938057</v>
      </c>
      <c r="D30" s="2">
        <v>1.0947359396433469</v>
      </c>
      <c r="E30" s="52" t="s">
        <v>38</v>
      </c>
      <c r="F30" s="69">
        <v>27</v>
      </c>
      <c r="G30" s="59">
        <f t="shared" si="3"/>
        <v>27</v>
      </c>
      <c r="H30" s="59">
        <f t="shared" si="4"/>
        <v>9</v>
      </c>
      <c r="I30" s="2">
        <v>7</v>
      </c>
      <c r="J30" s="57">
        <f t="shared" si="5"/>
        <v>1</v>
      </c>
    </row>
    <row r="31" spans="1:10">
      <c r="A31" s="52"/>
      <c r="B31" s="52"/>
      <c r="C31" s="2">
        <v>0.92307692307692324</v>
      </c>
      <c r="D31" s="2">
        <v>1.1736111111111105</v>
      </c>
      <c r="E31" s="52" t="s">
        <v>39</v>
      </c>
      <c r="F31" s="69">
        <v>1</v>
      </c>
      <c r="G31" s="59">
        <f t="shared" si="3"/>
        <v>1</v>
      </c>
      <c r="H31" s="59">
        <f t="shared" si="4"/>
        <v>8</v>
      </c>
      <c r="I31" s="2">
        <v>8</v>
      </c>
      <c r="J31" s="57">
        <f t="shared" si="5"/>
        <v>11</v>
      </c>
    </row>
    <row r="32" spans="1:10">
      <c r="A32" s="52"/>
      <c r="B32" s="52"/>
      <c r="C32" s="2">
        <v>1</v>
      </c>
      <c r="D32" s="2">
        <v>1.1141975308641976</v>
      </c>
      <c r="E32" s="52" t="s">
        <v>20</v>
      </c>
      <c r="F32" s="69">
        <v>9</v>
      </c>
      <c r="G32" s="59">
        <f t="shared" si="3"/>
        <v>9</v>
      </c>
      <c r="H32" s="59">
        <f t="shared" si="4"/>
        <v>5</v>
      </c>
      <c r="I32" s="2">
        <v>9</v>
      </c>
      <c r="J32" s="57">
        <f t="shared" si="5"/>
        <v>7</v>
      </c>
    </row>
    <row r="33" spans="1:10">
      <c r="A33" s="52"/>
      <c r="B33" s="52"/>
      <c r="C33" s="2">
        <v>1</v>
      </c>
      <c r="D33" s="2">
        <v>1.1141975308641976</v>
      </c>
      <c r="E33" s="52" t="s">
        <v>40</v>
      </c>
      <c r="F33" s="69">
        <v>8</v>
      </c>
      <c r="G33" s="59">
        <f t="shared" si="3"/>
        <v>8</v>
      </c>
      <c r="H33" s="59">
        <f t="shared" si="4"/>
        <v>2</v>
      </c>
      <c r="I33" s="2">
        <v>10</v>
      </c>
      <c r="J33" s="57">
        <f t="shared" si="5"/>
        <v>8</v>
      </c>
    </row>
    <row r="34" spans="1:10">
      <c r="A34" s="52"/>
      <c r="B34" s="52"/>
      <c r="C34" s="2">
        <v>1</v>
      </c>
      <c r="D34" s="2">
        <v>1.1141975308641976</v>
      </c>
      <c r="E34" s="52" t="s">
        <v>22</v>
      </c>
      <c r="F34" s="69">
        <v>0</v>
      </c>
      <c r="G34" s="59">
        <f t="shared" si="3"/>
        <v>0</v>
      </c>
      <c r="H34" s="59">
        <f t="shared" si="4"/>
        <v>1</v>
      </c>
      <c r="I34" s="2">
        <v>11</v>
      </c>
      <c r="J34" s="57">
        <f t="shared" si="5"/>
        <v>12</v>
      </c>
    </row>
    <row r="35" spans="1:10">
      <c r="A35" s="52"/>
      <c r="B35" s="52"/>
      <c r="C35" s="2">
        <v>1</v>
      </c>
      <c r="D35" s="2">
        <v>1.1141975308641976</v>
      </c>
      <c r="E35" s="52" t="s">
        <v>19</v>
      </c>
      <c r="F35" s="69">
        <v>0</v>
      </c>
      <c r="G35" s="59">
        <f t="shared" si="3"/>
        <v>0</v>
      </c>
      <c r="H35" s="59">
        <f t="shared" si="4"/>
        <v>0</v>
      </c>
      <c r="I35" s="2">
        <v>12</v>
      </c>
      <c r="J35" s="57">
        <f t="shared" si="5"/>
        <v>12</v>
      </c>
    </row>
    <row r="36" spans="1:10">
      <c r="A36" s="52"/>
      <c r="B36" s="52"/>
      <c r="C36" s="2">
        <v>1</v>
      </c>
      <c r="D36" s="2">
        <v>1.1141975308641976</v>
      </c>
      <c r="E36" s="52" t="s">
        <v>41</v>
      </c>
      <c r="F36" s="101">
        <v>5</v>
      </c>
      <c r="G36" s="59">
        <f t="shared" si="3"/>
        <v>5</v>
      </c>
      <c r="H36" s="59">
        <f t="shared" si="4"/>
        <v>0</v>
      </c>
      <c r="I36" s="2">
        <v>13</v>
      </c>
      <c r="J36" s="57">
        <f t="shared" si="5"/>
        <v>9</v>
      </c>
    </row>
    <row r="37" spans="1:10">
      <c r="A37" s="52"/>
      <c r="B37" s="52"/>
      <c r="C37" s="2">
        <v>1</v>
      </c>
      <c r="D37" s="2">
        <v>1.1141975308641976</v>
      </c>
      <c r="E37" s="52" t="s">
        <v>42</v>
      </c>
      <c r="F37" s="101">
        <v>19</v>
      </c>
      <c r="G37" s="59">
        <f t="shared" si="3"/>
        <v>19</v>
      </c>
      <c r="H37" s="59">
        <f t="shared" si="4"/>
        <v>0</v>
      </c>
      <c r="I37" s="2">
        <v>14</v>
      </c>
      <c r="J37" s="57">
        <f t="shared" si="5"/>
        <v>5</v>
      </c>
    </row>
    <row r="38" spans="1:10">
      <c r="A38" s="52"/>
      <c r="B38" s="52"/>
      <c r="C38" s="52"/>
      <c r="D38" s="52"/>
      <c r="E38" s="52"/>
      <c r="F38" s="101"/>
      <c r="G38" s="52"/>
      <c r="H38" s="52"/>
      <c r="I38" s="52"/>
      <c r="J38" s="52"/>
    </row>
    <row r="39" spans="1:10">
      <c r="A39" s="52"/>
      <c r="B39" s="52"/>
      <c r="C39" s="52"/>
      <c r="D39" s="52"/>
      <c r="E39" s="52"/>
      <c r="F39" s="101"/>
      <c r="G39" s="52"/>
      <c r="H39" s="52"/>
      <c r="I39" s="52"/>
      <c r="J39" s="52"/>
    </row>
    <row r="40" spans="1:10">
      <c r="A40" s="52"/>
      <c r="B40" s="52"/>
      <c r="C40" s="52"/>
      <c r="D40" s="52"/>
      <c r="E40" s="52"/>
      <c r="F40" s="101"/>
      <c r="G40" s="52"/>
      <c r="H40" s="52"/>
      <c r="I40" s="52"/>
      <c r="J40" s="52"/>
    </row>
    <row r="41" spans="1:10">
      <c r="A41" s="52"/>
      <c r="B41" s="52"/>
      <c r="C41" s="2" t="s">
        <v>9</v>
      </c>
      <c r="D41" s="2" t="s">
        <v>9</v>
      </c>
      <c r="E41" s="52" t="s">
        <v>12</v>
      </c>
      <c r="F41" s="68" t="s">
        <v>74</v>
      </c>
      <c r="G41" s="56" t="s">
        <v>51</v>
      </c>
      <c r="H41" s="56" t="s">
        <v>52</v>
      </c>
      <c r="I41" s="2"/>
      <c r="J41" s="57" t="s">
        <v>53</v>
      </c>
    </row>
    <row r="42" spans="1:10">
      <c r="A42" s="52"/>
      <c r="B42" s="52"/>
      <c r="C42" s="2">
        <v>0.90476190476190477</v>
      </c>
      <c r="D42" s="2">
        <v>1.2216066481994456</v>
      </c>
      <c r="E42" s="52" t="s">
        <v>43</v>
      </c>
      <c r="F42" s="69">
        <v>7</v>
      </c>
      <c r="G42" s="59">
        <f>F42</f>
        <v>7</v>
      </c>
      <c r="H42" s="59">
        <f>LARGE(G$42:G$59,I42)</f>
        <v>29</v>
      </c>
      <c r="I42" s="2">
        <v>1</v>
      </c>
      <c r="J42" s="57">
        <f>VLOOKUP(G42,H$42:I$59,2,0)</f>
        <v>12</v>
      </c>
    </row>
    <row r="43" spans="1:10">
      <c r="A43" s="52"/>
      <c r="B43" s="52"/>
      <c r="C43" s="2">
        <v>0.90476190476190477</v>
      </c>
      <c r="D43" s="2">
        <v>1.2216066481994456</v>
      </c>
      <c r="E43" s="1" t="s">
        <v>66</v>
      </c>
      <c r="F43" s="69"/>
      <c r="G43" s="59">
        <f t="shared" ref="G43:G59" si="6">F43</f>
        <v>0</v>
      </c>
      <c r="H43" s="59">
        <f>LARGE(G$42:G$59,I43)</f>
        <v>27</v>
      </c>
      <c r="I43" s="2">
        <v>2</v>
      </c>
      <c r="J43" s="57">
        <f t="shared" ref="J43:J59" si="7">VLOOKUP(G43,H$42:I$59,2,0)</f>
        <v>14</v>
      </c>
    </row>
    <row r="44" spans="1:10">
      <c r="A44" s="52"/>
      <c r="B44" s="52"/>
      <c r="C44" s="2">
        <v>0.90476190476190477</v>
      </c>
      <c r="D44" s="2">
        <v>1.2216066481994456</v>
      </c>
      <c r="E44" s="52" t="s">
        <v>18</v>
      </c>
      <c r="F44" s="69">
        <v>12</v>
      </c>
      <c r="G44" s="59">
        <f t="shared" si="6"/>
        <v>12</v>
      </c>
      <c r="H44" s="59">
        <f t="shared" ref="H44:H59" si="8">LARGE(G$42:G$59,I44)</f>
        <v>25</v>
      </c>
      <c r="I44" s="2">
        <v>3</v>
      </c>
      <c r="J44" s="57">
        <f t="shared" si="7"/>
        <v>10</v>
      </c>
    </row>
    <row r="45" spans="1:10">
      <c r="A45" s="52"/>
      <c r="B45" s="52"/>
      <c r="C45" s="2">
        <v>0.86363636363636365</v>
      </c>
      <c r="D45" s="2">
        <v>1.3407202216066483</v>
      </c>
      <c r="E45" s="52" t="s">
        <v>44</v>
      </c>
      <c r="F45" s="69">
        <v>27</v>
      </c>
      <c r="G45" s="59">
        <f t="shared" si="6"/>
        <v>27</v>
      </c>
      <c r="H45" s="59">
        <f t="shared" si="8"/>
        <v>23</v>
      </c>
      <c r="I45" s="2">
        <v>4</v>
      </c>
      <c r="J45" s="57">
        <f t="shared" si="7"/>
        <v>2</v>
      </c>
    </row>
    <row r="46" spans="1:10">
      <c r="A46" s="52"/>
      <c r="B46" s="52"/>
      <c r="C46" s="2">
        <v>0.86363636363636365</v>
      </c>
      <c r="D46" s="2">
        <v>1.3407202216066483</v>
      </c>
      <c r="E46" s="52" t="s">
        <v>21</v>
      </c>
      <c r="F46" s="69">
        <v>0</v>
      </c>
      <c r="G46" s="59">
        <f t="shared" si="6"/>
        <v>0</v>
      </c>
      <c r="H46" s="59">
        <f t="shared" si="8"/>
        <v>22</v>
      </c>
      <c r="I46" s="2">
        <v>5</v>
      </c>
      <c r="J46" s="57">
        <f t="shared" si="7"/>
        <v>14</v>
      </c>
    </row>
    <row r="47" spans="1:10">
      <c r="A47" s="52"/>
      <c r="B47" s="52"/>
      <c r="C47" s="2">
        <v>0.86363636363636365</v>
      </c>
      <c r="D47" s="2">
        <v>1.3407202216066483</v>
      </c>
      <c r="E47" s="52" t="s">
        <v>45</v>
      </c>
      <c r="F47" s="69">
        <v>0</v>
      </c>
      <c r="G47" s="59">
        <f t="shared" si="6"/>
        <v>0</v>
      </c>
      <c r="H47" s="59">
        <f t="shared" si="8"/>
        <v>18</v>
      </c>
      <c r="I47" s="2">
        <v>6</v>
      </c>
      <c r="J47" s="57">
        <f t="shared" si="7"/>
        <v>14</v>
      </c>
    </row>
    <row r="48" spans="1:10">
      <c r="A48" s="52"/>
      <c r="B48" s="52"/>
      <c r="C48" s="2">
        <v>0.86363636363636365</v>
      </c>
      <c r="D48" s="2">
        <v>1.3407202216066483</v>
      </c>
      <c r="E48" s="52" t="s">
        <v>46</v>
      </c>
      <c r="F48" s="69">
        <v>18</v>
      </c>
      <c r="G48" s="59">
        <f t="shared" si="6"/>
        <v>18</v>
      </c>
      <c r="H48" s="59">
        <f t="shared" si="8"/>
        <v>18</v>
      </c>
      <c r="I48" s="2">
        <v>7</v>
      </c>
      <c r="J48" s="57">
        <f t="shared" si="7"/>
        <v>6</v>
      </c>
    </row>
    <row r="49" spans="1:10">
      <c r="A49" s="52"/>
      <c r="B49" s="52"/>
      <c r="C49" s="2">
        <v>0.94059405940594065</v>
      </c>
      <c r="D49" s="2">
        <v>1.1303047091412741</v>
      </c>
      <c r="E49" s="52" t="s">
        <v>0</v>
      </c>
      <c r="F49" s="69">
        <v>7</v>
      </c>
      <c r="G49" s="59">
        <f t="shared" si="6"/>
        <v>7</v>
      </c>
      <c r="H49" s="59">
        <f t="shared" si="8"/>
        <v>18</v>
      </c>
      <c r="I49" s="2">
        <v>8</v>
      </c>
      <c r="J49" s="57">
        <f t="shared" si="7"/>
        <v>12</v>
      </c>
    </row>
    <row r="50" spans="1:10">
      <c r="A50" s="52"/>
      <c r="B50" s="52"/>
      <c r="C50" s="2">
        <v>0.87962962962962954</v>
      </c>
      <c r="D50" s="2">
        <v>1.2924099722991695</v>
      </c>
      <c r="E50" s="52" t="s">
        <v>47</v>
      </c>
      <c r="F50" s="69">
        <v>0</v>
      </c>
      <c r="G50" s="59">
        <f t="shared" si="6"/>
        <v>0</v>
      </c>
      <c r="H50" s="59">
        <f t="shared" si="8"/>
        <v>14</v>
      </c>
      <c r="I50" s="2">
        <v>9</v>
      </c>
      <c r="J50" s="57">
        <f t="shared" si="7"/>
        <v>14</v>
      </c>
    </row>
    <row r="51" spans="1:10">
      <c r="A51" s="52"/>
      <c r="B51" s="52"/>
      <c r="C51" s="2">
        <v>0.94059405940594065</v>
      </c>
      <c r="D51" s="2">
        <v>1.1303047091412741</v>
      </c>
      <c r="E51" s="52" t="s">
        <v>48</v>
      </c>
      <c r="F51" s="69">
        <v>25</v>
      </c>
      <c r="G51" s="59">
        <f t="shared" si="6"/>
        <v>25</v>
      </c>
      <c r="H51" s="59">
        <f t="shared" si="8"/>
        <v>12</v>
      </c>
      <c r="I51" s="2">
        <v>10</v>
      </c>
      <c r="J51" s="57">
        <f t="shared" si="7"/>
        <v>3</v>
      </c>
    </row>
    <row r="52" spans="1:10">
      <c r="A52" s="52"/>
      <c r="B52" s="52"/>
      <c r="C52" s="2">
        <v>0.94059405940594065</v>
      </c>
      <c r="D52" s="2">
        <v>1.1303047091412741</v>
      </c>
      <c r="E52" s="52" t="s">
        <v>49</v>
      </c>
      <c r="F52" s="69">
        <v>0</v>
      </c>
      <c r="G52" s="59">
        <f t="shared" si="6"/>
        <v>0</v>
      </c>
      <c r="H52" s="59">
        <f t="shared" si="8"/>
        <v>8</v>
      </c>
      <c r="I52" s="2">
        <v>11</v>
      </c>
      <c r="J52" s="57">
        <f t="shared" si="7"/>
        <v>14</v>
      </c>
    </row>
    <row r="53" spans="1:10">
      <c r="A53" s="52"/>
      <c r="B53" s="52"/>
      <c r="C53" s="2">
        <v>0.95959595959595956</v>
      </c>
      <c r="D53" s="2">
        <v>1.0859833795013853</v>
      </c>
      <c r="E53" s="52" t="s">
        <v>3</v>
      </c>
      <c r="F53" s="69">
        <v>29</v>
      </c>
      <c r="G53" s="59">
        <f t="shared" si="6"/>
        <v>29</v>
      </c>
      <c r="H53" s="59">
        <f>LARGE(G$42:G$59,I53)</f>
        <v>7</v>
      </c>
      <c r="I53" s="2">
        <v>12</v>
      </c>
      <c r="J53" s="57">
        <f t="shared" si="7"/>
        <v>1</v>
      </c>
    </row>
    <row r="54" spans="1:10">
      <c r="A54" s="52"/>
      <c r="B54" s="52"/>
      <c r="C54" s="2">
        <v>0.95959595959595956</v>
      </c>
      <c r="D54" s="2">
        <v>1.0859833795013853</v>
      </c>
      <c r="E54" s="52" t="s">
        <v>4</v>
      </c>
      <c r="F54" s="69">
        <v>18</v>
      </c>
      <c r="G54" s="59">
        <f t="shared" si="6"/>
        <v>18</v>
      </c>
      <c r="H54" s="59">
        <f t="shared" si="8"/>
        <v>7</v>
      </c>
      <c r="I54" s="2">
        <v>13</v>
      </c>
      <c r="J54" s="57">
        <f t="shared" si="7"/>
        <v>6</v>
      </c>
    </row>
    <row r="55" spans="1:10">
      <c r="A55" s="52"/>
      <c r="B55" s="52"/>
      <c r="C55" s="2">
        <v>0.95959595959595956</v>
      </c>
      <c r="D55" s="2">
        <v>1.0859833795013853</v>
      </c>
      <c r="E55" s="52" t="s">
        <v>1</v>
      </c>
      <c r="F55" s="101">
        <v>14</v>
      </c>
      <c r="G55" s="59">
        <f t="shared" si="6"/>
        <v>14</v>
      </c>
      <c r="H55" s="59">
        <f t="shared" si="8"/>
        <v>0</v>
      </c>
      <c r="I55" s="2">
        <v>14</v>
      </c>
      <c r="J55" s="57">
        <f t="shared" si="7"/>
        <v>9</v>
      </c>
    </row>
    <row r="56" spans="1:10">
      <c r="A56" s="52"/>
      <c r="B56" s="52"/>
      <c r="C56" s="2">
        <v>0.95959595959595956</v>
      </c>
      <c r="D56" s="2">
        <v>1.0859833795013853</v>
      </c>
      <c r="E56" s="52" t="s">
        <v>2</v>
      </c>
      <c r="F56" s="101">
        <v>8</v>
      </c>
      <c r="G56" s="59">
        <f t="shared" si="6"/>
        <v>8</v>
      </c>
      <c r="H56" s="59">
        <f t="shared" si="8"/>
        <v>0</v>
      </c>
      <c r="I56" s="2">
        <v>15</v>
      </c>
      <c r="J56" s="57">
        <f t="shared" si="7"/>
        <v>11</v>
      </c>
    </row>
    <row r="57" spans="1:10">
      <c r="A57" s="52"/>
      <c r="B57" s="52"/>
      <c r="C57" s="52">
        <v>0.89622641509433965</v>
      </c>
      <c r="D57" s="52">
        <v>1.2449861495844874</v>
      </c>
      <c r="E57" s="52" t="s">
        <v>5</v>
      </c>
      <c r="F57" s="101">
        <v>23</v>
      </c>
      <c r="G57" s="59">
        <f t="shared" si="6"/>
        <v>23</v>
      </c>
      <c r="H57" s="59">
        <f t="shared" si="8"/>
        <v>0</v>
      </c>
      <c r="I57" s="2">
        <v>16</v>
      </c>
      <c r="J57" s="57">
        <f t="shared" si="7"/>
        <v>4</v>
      </c>
    </row>
    <row r="58" spans="1:10">
      <c r="A58" s="52"/>
      <c r="B58" s="52"/>
      <c r="C58" s="52">
        <v>0.89622641509433965</v>
      </c>
      <c r="D58" s="52">
        <v>1.2449861495844874</v>
      </c>
      <c r="E58" s="52" t="s">
        <v>6</v>
      </c>
      <c r="F58" s="101">
        <v>22</v>
      </c>
      <c r="G58" s="59">
        <f t="shared" si="6"/>
        <v>22</v>
      </c>
      <c r="H58" s="59">
        <f t="shared" si="8"/>
        <v>0</v>
      </c>
      <c r="I58" s="2">
        <v>17</v>
      </c>
      <c r="J58" s="57">
        <f t="shared" si="7"/>
        <v>5</v>
      </c>
    </row>
    <row r="59" spans="1:10">
      <c r="A59" s="52"/>
      <c r="B59" s="52"/>
      <c r="C59" s="2">
        <v>1</v>
      </c>
      <c r="D59" s="2">
        <v>1</v>
      </c>
      <c r="E59" s="52" t="s">
        <v>50</v>
      </c>
      <c r="F59" s="101">
        <v>18</v>
      </c>
      <c r="G59" s="59">
        <f t="shared" si="6"/>
        <v>18</v>
      </c>
      <c r="H59" s="59">
        <f t="shared" si="8"/>
        <v>0</v>
      </c>
      <c r="I59" s="2">
        <v>18</v>
      </c>
      <c r="J59" s="57">
        <f t="shared" si="7"/>
        <v>6</v>
      </c>
    </row>
  </sheetData>
  <pageMargins left="0.7" right="0.7" top="0.78740157499999996" bottom="0.78740157499999996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sqref="A1:XFD1048576"/>
    </sheetView>
  </sheetViews>
  <sheetFormatPr defaultRowHeight="15"/>
  <cols>
    <col min="1" max="1" width="9.140625" style="3"/>
    <col min="2" max="4" width="0" style="3" hidden="1" customWidth="1"/>
    <col min="5" max="5" width="18.28515625" style="3" customWidth="1"/>
    <col min="6" max="6" width="9.140625" style="106"/>
    <col min="7" max="7" width="9.140625" style="3"/>
    <col min="8" max="9" width="0" style="3" hidden="1" customWidth="1"/>
    <col min="10" max="16384" width="9.140625" style="3"/>
  </cols>
  <sheetData>
    <row r="1" spans="1:10">
      <c r="A1" s="52"/>
      <c r="B1" s="52"/>
      <c r="C1" s="52"/>
      <c r="D1" s="52"/>
      <c r="E1" s="52"/>
      <c r="F1" s="103"/>
      <c r="G1" s="52"/>
      <c r="H1" s="52"/>
      <c r="I1" s="52"/>
      <c r="J1" s="52"/>
    </row>
    <row r="2" spans="1:10">
      <c r="A2" s="52"/>
      <c r="B2" s="52"/>
      <c r="C2" s="52"/>
      <c r="D2" s="52"/>
      <c r="E2" s="52"/>
      <c r="F2" s="103"/>
      <c r="G2" s="52"/>
      <c r="H2" s="52"/>
      <c r="I2" s="52"/>
      <c r="J2" s="52"/>
    </row>
    <row r="3" spans="1:10">
      <c r="A3" s="52"/>
      <c r="B3" s="52"/>
      <c r="C3" s="2" t="s">
        <v>9</v>
      </c>
      <c r="D3" s="2" t="s">
        <v>9</v>
      </c>
      <c r="E3" s="52" t="s">
        <v>12</v>
      </c>
      <c r="F3" s="104" t="s">
        <v>57</v>
      </c>
      <c r="G3" s="56" t="s">
        <v>51</v>
      </c>
      <c r="H3" s="56" t="s">
        <v>52</v>
      </c>
      <c r="I3" s="2"/>
      <c r="J3" s="57" t="s">
        <v>53</v>
      </c>
    </row>
    <row r="4" spans="1:10">
      <c r="A4" s="52"/>
      <c r="B4" s="52"/>
      <c r="C4" s="2">
        <v>1.1254442344045366</v>
      </c>
      <c r="D4" s="2">
        <v>0.94262295081967218</v>
      </c>
      <c r="E4" s="52" t="s">
        <v>14</v>
      </c>
      <c r="F4" s="104">
        <v>11</v>
      </c>
      <c r="G4" s="59">
        <f>F4*C4</f>
        <v>12.379886578449902</v>
      </c>
      <c r="H4" s="59">
        <f>LARGE(G$4:G$17,I4)</f>
        <v>21</v>
      </c>
      <c r="I4" s="2">
        <v>1</v>
      </c>
      <c r="J4" s="57">
        <f>VLOOKUP(G4,H$4:I$17,2,0)</f>
        <v>4</v>
      </c>
    </row>
    <row r="5" spans="1:10">
      <c r="A5" s="52"/>
      <c r="B5" s="52"/>
      <c r="C5" s="2">
        <v>1.1254442344045366</v>
      </c>
      <c r="D5" s="2">
        <v>0.94262295081967218</v>
      </c>
      <c r="E5" s="52" t="s">
        <v>32</v>
      </c>
      <c r="F5" s="104">
        <v>12</v>
      </c>
      <c r="G5" s="59">
        <f t="shared" ref="G5:G17" si="0">F5*C5</f>
        <v>13.505330812854439</v>
      </c>
      <c r="H5" s="59">
        <f t="shared" ref="H5:H17" si="1">LARGE(G$4:G$17,I5)</f>
        <v>13.505330812854439</v>
      </c>
      <c r="I5" s="2">
        <v>2</v>
      </c>
      <c r="J5" s="57">
        <f t="shared" ref="J5:J17" si="2">VLOOKUP(G5,H$4:I$17,2,0)</f>
        <v>2</v>
      </c>
    </row>
    <row r="6" spans="1:10">
      <c r="A6" s="52"/>
      <c r="B6" s="52"/>
      <c r="C6" s="2">
        <v>1.1254442344045366</v>
      </c>
      <c r="D6" s="2">
        <v>0.94262295081967218</v>
      </c>
      <c r="E6" s="52" t="s">
        <v>13</v>
      </c>
      <c r="F6" s="104">
        <v>6</v>
      </c>
      <c r="G6" s="59">
        <f t="shared" si="0"/>
        <v>6.7526654064272194</v>
      </c>
      <c r="H6" s="59">
        <f t="shared" si="1"/>
        <v>13.204990548204156</v>
      </c>
      <c r="I6" s="2">
        <v>3</v>
      </c>
      <c r="J6" s="57">
        <f t="shared" si="2"/>
        <v>12</v>
      </c>
    </row>
    <row r="7" spans="1:10">
      <c r="A7" s="52"/>
      <c r="B7" s="52"/>
      <c r="C7" s="2">
        <v>1.1254442344045366</v>
      </c>
      <c r="D7" s="2">
        <v>0.94262295081967218</v>
      </c>
      <c r="E7" s="52" t="s">
        <v>15</v>
      </c>
      <c r="F7" s="104"/>
      <c r="G7" s="59">
        <f t="shared" si="0"/>
        <v>0</v>
      </c>
      <c r="H7" s="59">
        <f t="shared" si="1"/>
        <v>12.379886578449902</v>
      </c>
      <c r="I7" s="2">
        <v>4</v>
      </c>
      <c r="J7" s="57">
        <f t="shared" si="2"/>
        <v>14</v>
      </c>
    </row>
    <row r="8" spans="1:10">
      <c r="A8" s="52"/>
      <c r="B8" s="52"/>
      <c r="C8" s="2">
        <v>1.2004536862003778</v>
      </c>
      <c r="D8" s="52">
        <v>0.91269841269841279</v>
      </c>
      <c r="E8" s="52" t="s">
        <v>23</v>
      </c>
      <c r="F8" s="104">
        <v>10</v>
      </c>
      <c r="G8" s="59">
        <f t="shared" si="0"/>
        <v>12.004536862003778</v>
      </c>
      <c r="H8" s="59">
        <f t="shared" si="1"/>
        <v>12.004536862003778</v>
      </c>
      <c r="I8" s="2">
        <v>5</v>
      </c>
      <c r="J8" s="57">
        <f t="shared" si="2"/>
        <v>5</v>
      </c>
    </row>
    <row r="9" spans="1:10">
      <c r="A9" s="52"/>
      <c r="B9" s="52"/>
      <c r="C9" s="2">
        <v>1.2004536862003778</v>
      </c>
      <c r="D9" s="52">
        <v>0.91269841269841279</v>
      </c>
      <c r="E9" s="52" t="s">
        <v>31</v>
      </c>
      <c r="F9" s="104">
        <v>11</v>
      </c>
      <c r="G9" s="59">
        <f t="shared" si="0"/>
        <v>13.204990548204156</v>
      </c>
      <c r="H9" s="59">
        <f t="shared" si="1"/>
        <v>11.254442344045366</v>
      </c>
      <c r="I9" s="2">
        <v>6</v>
      </c>
      <c r="J9" s="57">
        <f t="shared" si="2"/>
        <v>3</v>
      </c>
    </row>
    <row r="10" spans="1:10">
      <c r="A10" s="52"/>
      <c r="B10" s="52"/>
      <c r="C10" s="2">
        <v>1.2004536862003778</v>
      </c>
      <c r="D10" s="52">
        <v>0.91269841269841279</v>
      </c>
      <c r="E10" s="52" t="s">
        <v>30</v>
      </c>
      <c r="F10" s="104">
        <v>7</v>
      </c>
      <c r="G10" s="59">
        <f t="shared" si="0"/>
        <v>8.4031758034026449</v>
      </c>
      <c r="H10" s="59">
        <f t="shared" si="1"/>
        <v>11</v>
      </c>
      <c r="I10" s="2">
        <v>7</v>
      </c>
      <c r="J10" s="57">
        <f t="shared" si="2"/>
        <v>11</v>
      </c>
    </row>
    <row r="11" spans="1:10">
      <c r="A11" s="52"/>
      <c r="B11" s="52"/>
      <c r="C11" s="2">
        <v>1</v>
      </c>
      <c r="D11" s="2">
        <v>1</v>
      </c>
      <c r="E11" s="52" t="s">
        <v>24</v>
      </c>
      <c r="F11" s="104">
        <v>10</v>
      </c>
      <c r="G11" s="59">
        <f t="shared" si="0"/>
        <v>10</v>
      </c>
      <c r="H11" s="59">
        <f t="shared" si="1"/>
        <v>10</v>
      </c>
      <c r="I11" s="2">
        <v>8</v>
      </c>
      <c r="J11" s="57">
        <f t="shared" si="2"/>
        <v>8</v>
      </c>
    </row>
    <row r="12" spans="1:10">
      <c r="A12" s="52"/>
      <c r="B12" s="52"/>
      <c r="C12" s="60">
        <v>1.1254442344045366</v>
      </c>
      <c r="D12" s="60">
        <v>0.94262295081967218</v>
      </c>
      <c r="E12" s="61" t="s">
        <v>25</v>
      </c>
      <c r="F12" s="105">
        <v>8</v>
      </c>
      <c r="G12" s="59">
        <f t="shared" si="0"/>
        <v>9.0035538752362925</v>
      </c>
      <c r="H12" s="59">
        <f t="shared" si="1"/>
        <v>10</v>
      </c>
      <c r="I12" s="60">
        <v>9</v>
      </c>
      <c r="J12" s="57">
        <f t="shared" si="2"/>
        <v>10</v>
      </c>
    </row>
    <row r="13" spans="1:10">
      <c r="A13" s="52"/>
      <c r="B13" s="52"/>
      <c r="C13" s="2">
        <v>1</v>
      </c>
      <c r="D13" s="2">
        <v>1</v>
      </c>
      <c r="E13" s="52" t="s">
        <v>16</v>
      </c>
      <c r="F13" s="104">
        <v>10</v>
      </c>
      <c r="G13" s="59">
        <f t="shared" si="0"/>
        <v>10</v>
      </c>
      <c r="H13" s="59">
        <f t="shared" si="1"/>
        <v>9.0035538752362925</v>
      </c>
      <c r="I13" s="2">
        <v>10</v>
      </c>
      <c r="J13" s="57">
        <f t="shared" si="2"/>
        <v>8</v>
      </c>
    </row>
    <row r="14" spans="1:10">
      <c r="A14" s="52"/>
      <c r="B14" s="52"/>
      <c r="C14" s="2">
        <v>1</v>
      </c>
      <c r="D14" s="2">
        <v>1</v>
      </c>
      <c r="E14" s="52" t="s">
        <v>26</v>
      </c>
      <c r="F14" s="104">
        <v>21</v>
      </c>
      <c r="G14" s="59">
        <f t="shared" si="0"/>
        <v>21</v>
      </c>
      <c r="H14" s="59">
        <f t="shared" si="1"/>
        <v>8.4031758034026449</v>
      </c>
      <c r="I14" s="64">
        <v>11</v>
      </c>
      <c r="J14" s="57">
        <f t="shared" si="2"/>
        <v>1</v>
      </c>
    </row>
    <row r="15" spans="1:10">
      <c r="A15" s="52"/>
      <c r="B15" s="52"/>
      <c r="C15" s="2">
        <v>1</v>
      </c>
      <c r="D15" s="2">
        <v>1</v>
      </c>
      <c r="E15" s="52" t="s">
        <v>27</v>
      </c>
      <c r="F15" s="104">
        <v>11</v>
      </c>
      <c r="G15" s="59">
        <f t="shared" si="0"/>
        <v>11</v>
      </c>
      <c r="H15" s="59">
        <f t="shared" si="1"/>
        <v>6.7526654064272194</v>
      </c>
      <c r="I15" s="2">
        <v>12</v>
      </c>
      <c r="J15" s="57">
        <f t="shared" si="2"/>
        <v>7</v>
      </c>
    </row>
    <row r="16" spans="1:10">
      <c r="A16" s="52"/>
      <c r="B16" s="52"/>
      <c r="C16" s="2">
        <v>1</v>
      </c>
      <c r="D16" s="2">
        <v>1</v>
      </c>
      <c r="E16" s="52" t="s">
        <v>29</v>
      </c>
      <c r="F16" s="104">
        <v>4</v>
      </c>
      <c r="G16" s="59">
        <f t="shared" si="0"/>
        <v>4</v>
      </c>
      <c r="H16" s="59">
        <f t="shared" si="1"/>
        <v>4</v>
      </c>
      <c r="I16" s="2">
        <v>13</v>
      </c>
      <c r="J16" s="57">
        <f t="shared" si="2"/>
        <v>13</v>
      </c>
    </row>
    <row r="17" spans="1:10">
      <c r="A17" s="52"/>
      <c r="B17" s="52"/>
      <c r="C17" s="2">
        <v>1.1254442344045366</v>
      </c>
      <c r="D17" s="60">
        <v>0.94262295081967218</v>
      </c>
      <c r="E17" s="52" t="s">
        <v>28</v>
      </c>
      <c r="F17" s="104">
        <v>10</v>
      </c>
      <c r="G17" s="59">
        <f t="shared" si="0"/>
        <v>11.254442344045366</v>
      </c>
      <c r="H17" s="59">
        <f t="shared" si="1"/>
        <v>0</v>
      </c>
      <c r="I17" s="2">
        <v>14</v>
      </c>
      <c r="J17" s="57">
        <f t="shared" si="2"/>
        <v>6</v>
      </c>
    </row>
    <row r="18" spans="1:10" hidden="1">
      <c r="A18" s="52"/>
      <c r="B18" s="52"/>
      <c r="C18" s="2"/>
      <c r="D18" s="2"/>
      <c r="E18" s="52"/>
      <c r="F18" s="104"/>
      <c r="G18" s="59"/>
      <c r="H18" s="59"/>
      <c r="I18" s="2"/>
      <c r="J18" s="57"/>
    </row>
    <row r="19" spans="1:10" hidden="1">
      <c r="A19" s="52"/>
      <c r="B19" s="52"/>
      <c r="C19" s="2"/>
      <c r="D19" s="2"/>
      <c r="E19" s="52"/>
      <c r="F19" s="104"/>
      <c r="G19" s="59"/>
      <c r="H19" s="59"/>
      <c r="I19" s="2"/>
      <c r="J19" s="57"/>
    </row>
    <row r="20" spans="1:10" hidden="1">
      <c r="A20" s="52"/>
      <c r="B20" s="52"/>
      <c r="C20" s="2"/>
      <c r="D20" s="2"/>
      <c r="E20" s="52"/>
      <c r="F20" s="104"/>
      <c r="G20" s="59"/>
      <c r="H20" s="59"/>
      <c r="I20" s="2"/>
      <c r="J20" s="57"/>
    </row>
    <row r="21" spans="1:10">
      <c r="A21" s="52"/>
      <c r="B21" s="52"/>
      <c r="C21" s="52"/>
      <c r="D21" s="52"/>
      <c r="E21" s="52"/>
      <c r="F21" s="104"/>
      <c r="G21" s="56"/>
      <c r="H21" s="56"/>
      <c r="I21" s="2"/>
      <c r="J21" s="57"/>
    </row>
    <row r="22" spans="1:10">
      <c r="A22" s="52"/>
      <c r="B22" s="52"/>
      <c r="C22" s="52"/>
      <c r="D22" s="52"/>
      <c r="E22" s="52"/>
      <c r="F22" s="104"/>
      <c r="G22" s="56"/>
      <c r="H22" s="56"/>
      <c r="I22" s="2"/>
      <c r="J22" s="2"/>
    </row>
    <row r="23" spans="1:10">
      <c r="A23" s="52"/>
      <c r="B23" s="52"/>
      <c r="C23" s="2" t="s">
        <v>9</v>
      </c>
      <c r="D23" s="2" t="s">
        <v>9</v>
      </c>
      <c r="E23" s="52" t="s">
        <v>12</v>
      </c>
      <c r="F23" s="104" t="s">
        <v>58</v>
      </c>
      <c r="G23" s="56" t="s">
        <v>51</v>
      </c>
      <c r="H23" s="56" t="s">
        <v>52</v>
      </c>
      <c r="I23" s="2"/>
      <c r="J23" s="57" t="s">
        <v>53</v>
      </c>
    </row>
    <row r="24" spans="1:10">
      <c r="A24" s="52"/>
      <c r="B24" s="52"/>
      <c r="C24" s="2">
        <v>0.92307692307692324</v>
      </c>
      <c r="D24" s="2">
        <v>1.1736111111111105</v>
      </c>
      <c r="E24" s="52" t="s">
        <v>33</v>
      </c>
      <c r="F24" s="104">
        <v>24</v>
      </c>
      <c r="G24" s="59">
        <f>F24*$D24</f>
        <v>28.16666666666665</v>
      </c>
      <c r="H24" s="59">
        <f>LARGE(G$24:G$37,I24)</f>
        <v>28.16666666666665</v>
      </c>
      <c r="I24" s="2">
        <v>1</v>
      </c>
      <c r="J24" s="57">
        <f>VLOOKUP(G24,H$24:I$37,2,0)</f>
        <v>1</v>
      </c>
    </row>
    <row r="25" spans="1:10">
      <c r="A25" s="52"/>
      <c r="B25" s="52"/>
      <c r="C25" s="2">
        <v>0.92307692307692324</v>
      </c>
      <c r="D25" s="2">
        <v>1.1736111111111105</v>
      </c>
      <c r="E25" s="52" t="s">
        <v>17</v>
      </c>
      <c r="F25" s="104">
        <v>14</v>
      </c>
      <c r="G25" s="59">
        <f t="shared" ref="G25:G37" si="3">F25*$D25</f>
        <v>16.430555555555546</v>
      </c>
      <c r="H25" s="59">
        <f t="shared" ref="H25:H37" si="4">LARGE(G$24:G$37,I25)</f>
        <v>22.989454732510286</v>
      </c>
      <c r="I25" s="2">
        <v>2</v>
      </c>
      <c r="J25" s="57">
        <f t="shared" ref="J25:J37" si="5">VLOOKUP(G25,H$24:I$37,2,0)</f>
        <v>6</v>
      </c>
    </row>
    <row r="26" spans="1:10">
      <c r="A26" s="52"/>
      <c r="B26" s="52"/>
      <c r="C26" s="2">
        <v>0.92307692307692324</v>
      </c>
      <c r="D26" s="2">
        <v>1.1736111111111105</v>
      </c>
      <c r="E26" s="52" t="s">
        <v>34</v>
      </c>
      <c r="F26" s="104">
        <v>14</v>
      </c>
      <c r="G26" s="59">
        <f t="shared" si="3"/>
        <v>16.430555555555546</v>
      </c>
      <c r="H26" s="59">
        <f t="shared" si="4"/>
        <v>20.055555555555557</v>
      </c>
      <c r="I26" s="2">
        <v>3</v>
      </c>
      <c r="J26" s="57">
        <f t="shared" si="5"/>
        <v>6</v>
      </c>
    </row>
    <row r="27" spans="1:10">
      <c r="A27" s="52"/>
      <c r="B27" s="52"/>
      <c r="C27" s="2">
        <v>0.92307692307692324</v>
      </c>
      <c r="D27" s="2">
        <v>1.1736111111111105</v>
      </c>
      <c r="E27" s="52" t="s">
        <v>35</v>
      </c>
      <c r="F27" s="104">
        <v>14</v>
      </c>
      <c r="G27" s="59">
        <f t="shared" si="3"/>
        <v>16.430555555555546</v>
      </c>
      <c r="H27" s="59">
        <f t="shared" si="4"/>
        <v>20.055555555555557</v>
      </c>
      <c r="I27" s="2">
        <v>4</v>
      </c>
      <c r="J27" s="57">
        <f t="shared" si="5"/>
        <v>6</v>
      </c>
    </row>
    <row r="28" spans="1:10">
      <c r="A28" s="52"/>
      <c r="B28" s="52"/>
      <c r="C28" s="2">
        <v>0.92307692307692324</v>
      </c>
      <c r="D28" s="2">
        <v>1.1736111111111105</v>
      </c>
      <c r="E28" s="52" t="s">
        <v>36</v>
      </c>
      <c r="F28" s="104">
        <v>10</v>
      </c>
      <c r="G28" s="59">
        <f t="shared" si="3"/>
        <v>11.736111111111105</v>
      </c>
      <c r="H28" s="59">
        <f t="shared" si="4"/>
        <v>18.941358024691358</v>
      </c>
      <c r="I28" s="2">
        <v>5</v>
      </c>
      <c r="J28" s="57">
        <f t="shared" si="5"/>
        <v>11</v>
      </c>
    </row>
    <row r="29" spans="1:10">
      <c r="A29" s="52"/>
      <c r="B29" s="52"/>
      <c r="C29" s="2">
        <v>0.95575221238938057</v>
      </c>
      <c r="D29" s="2">
        <v>1.0947359396433469</v>
      </c>
      <c r="E29" s="52" t="s">
        <v>37</v>
      </c>
      <c r="F29" s="104">
        <v>21</v>
      </c>
      <c r="G29" s="59">
        <f t="shared" si="3"/>
        <v>22.989454732510286</v>
      </c>
      <c r="H29" s="59">
        <f t="shared" si="4"/>
        <v>16.430555555555546</v>
      </c>
      <c r="I29" s="2">
        <v>6</v>
      </c>
      <c r="J29" s="57">
        <f t="shared" si="5"/>
        <v>2</v>
      </c>
    </row>
    <row r="30" spans="1:10">
      <c r="A30" s="52"/>
      <c r="B30" s="52"/>
      <c r="C30" s="2">
        <v>0.95575221238938057</v>
      </c>
      <c r="D30" s="2">
        <v>1.0947359396433469</v>
      </c>
      <c r="E30" s="52" t="s">
        <v>38</v>
      </c>
      <c r="F30" s="104">
        <v>8</v>
      </c>
      <c r="G30" s="59">
        <f t="shared" si="3"/>
        <v>8.7578875171467754</v>
      </c>
      <c r="H30" s="59">
        <f t="shared" si="4"/>
        <v>16.430555555555546</v>
      </c>
      <c r="I30" s="2">
        <v>7</v>
      </c>
      <c r="J30" s="57">
        <f t="shared" si="5"/>
        <v>12</v>
      </c>
    </row>
    <row r="31" spans="1:10">
      <c r="A31" s="52"/>
      <c r="B31" s="52"/>
      <c r="C31" s="2">
        <v>0.92307692307692324</v>
      </c>
      <c r="D31" s="2">
        <v>1.1736111111111105</v>
      </c>
      <c r="E31" s="52" t="s">
        <v>39</v>
      </c>
      <c r="F31" s="104">
        <v>13</v>
      </c>
      <c r="G31" s="59">
        <f t="shared" si="3"/>
        <v>15.256944444444436</v>
      </c>
      <c r="H31" s="59">
        <f t="shared" si="4"/>
        <v>16.430555555555546</v>
      </c>
      <c r="I31" s="2">
        <v>8</v>
      </c>
      <c r="J31" s="57">
        <f t="shared" si="5"/>
        <v>10</v>
      </c>
    </row>
    <row r="32" spans="1:10">
      <c r="A32" s="52"/>
      <c r="B32" s="52"/>
      <c r="C32" s="2">
        <v>1</v>
      </c>
      <c r="D32" s="2">
        <v>1.1141975308641976</v>
      </c>
      <c r="E32" s="52" t="s">
        <v>20</v>
      </c>
      <c r="F32" s="104">
        <v>18</v>
      </c>
      <c r="G32" s="59">
        <f t="shared" si="3"/>
        <v>20.055555555555557</v>
      </c>
      <c r="H32" s="59">
        <f t="shared" si="4"/>
        <v>15.598765432098766</v>
      </c>
      <c r="I32" s="2">
        <v>9</v>
      </c>
      <c r="J32" s="57">
        <f t="shared" si="5"/>
        <v>3</v>
      </c>
    </row>
    <row r="33" spans="1:10">
      <c r="A33" s="52"/>
      <c r="B33" s="52"/>
      <c r="C33" s="2">
        <v>1</v>
      </c>
      <c r="D33" s="2">
        <v>1.1141975308641976</v>
      </c>
      <c r="E33" s="1" t="s">
        <v>70</v>
      </c>
      <c r="F33" s="104">
        <v>17</v>
      </c>
      <c r="G33" s="59">
        <f t="shared" si="3"/>
        <v>18.941358024691358</v>
      </c>
      <c r="H33" s="59">
        <f t="shared" si="4"/>
        <v>15.256944444444436</v>
      </c>
      <c r="I33" s="2">
        <v>10</v>
      </c>
      <c r="J33" s="57">
        <f t="shared" si="5"/>
        <v>5</v>
      </c>
    </row>
    <row r="34" spans="1:10">
      <c r="A34" s="52"/>
      <c r="B34" s="52"/>
      <c r="C34" s="2">
        <v>1</v>
      </c>
      <c r="D34" s="2">
        <v>1.1141975308641976</v>
      </c>
      <c r="E34" s="52" t="s">
        <v>22</v>
      </c>
      <c r="F34" s="104"/>
      <c r="G34" s="59">
        <f t="shared" si="3"/>
        <v>0</v>
      </c>
      <c r="H34" s="59">
        <f t="shared" si="4"/>
        <v>11.736111111111105</v>
      </c>
      <c r="I34" s="2">
        <v>11</v>
      </c>
      <c r="J34" s="57">
        <f t="shared" si="5"/>
        <v>13</v>
      </c>
    </row>
    <row r="35" spans="1:10">
      <c r="A35" s="52"/>
      <c r="B35" s="52"/>
      <c r="C35" s="2">
        <v>1</v>
      </c>
      <c r="D35" s="2">
        <v>1.1141975308641976</v>
      </c>
      <c r="E35" s="52" t="s">
        <v>19</v>
      </c>
      <c r="F35" s="104"/>
      <c r="G35" s="59">
        <f t="shared" si="3"/>
        <v>0</v>
      </c>
      <c r="H35" s="59">
        <f t="shared" si="4"/>
        <v>8.7578875171467754</v>
      </c>
      <c r="I35" s="2">
        <v>12</v>
      </c>
      <c r="J35" s="57">
        <f t="shared" si="5"/>
        <v>13</v>
      </c>
    </row>
    <row r="36" spans="1:10">
      <c r="A36" s="52"/>
      <c r="B36" s="52"/>
      <c r="C36" s="2">
        <v>1</v>
      </c>
      <c r="D36" s="2">
        <v>1.1141975308641976</v>
      </c>
      <c r="E36" s="52" t="s">
        <v>41</v>
      </c>
      <c r="F36" s="103">
        <v>18</v>
      </c>
      <c r="G36" s="59">
        <f t="shared" si="3"/>
        <v>20.055555555555557</v>
      </c>
      <c r="H36" s="59">
        <f t="shared" si="4"/>
        <v>0</v>
      </c>
      <c r="I36" s="2">
        <v>13</v>
      </c>
      <c r="J36" s="57">
        <f t="shared" si="5"/>
        <v>3</v>
      </c>
    </row>
    <row r="37" spans="1:10">
      <c r="A37" s="52"/>
      <c r="B37" s="52"/>
      <c r="C37" s="2">
        <v>1</v>
      </c>
      <c r="D37" s="2">
        <v>1.1141975308641976</v>
      </c>
      <c r="E37" s="52" t="s">
        <v>42</v>
      </c>
      <c r="F37" s="103">
        <v>14</v>
      </c>
      <c r="G37" s="59">
        <f t="shared" si="3"/>
        <v>15.598765432098766</v>
      </c>
      <c r="H37" s="59">
        <f t="shared" si="4"/>
        <v>0</v>
      </c>
      <c r="I37" s="2">
        <v>14</v>
      </c>
      <c r="J37" s="57">
        <f t="shared" si="5"/>
        <v>9</v>
      </c>
    </row>
    <row r="38" spans="1:10">
      <c r="A38" s="52"/>
      <c r="B38" s="52"/>
      <c r="C38" s="52"/>
      <c r="D38" s="52"/>
      <c r="E38" s="52"/>
      <c r="F38" s="103"/>
      <c r="G38" s="52"/>
      <c r="H38" s="52"/>
      <c r="I38" s="52"/>
      <c r="J38" s="52"/>
    </row>
    <row r="39" spans="1:10">
      <c r="A39" s="52"/>
      <c r="B39" s="52"/>
      <c r="C39" s="52"/>
      <c r="D39" s="52"/>
      <c r="E39" s="52"/>
      <c r="F39" s="103"/>
      <c r="G39" s="52"/>
      <c r="H39" s="52"/>
      <c r="I39" s="52"/>
      <c r="J39" s="52"/>
    </row>
    <row r="40" spans="1:10">
      <c r="A40" s="52"/>
      <c r="B40" s="52"/>
      <c r="C40" s="52"/>
      <c r="D40" s="52"/>
      <c r="E40" s="52"/>
      <c r="F40" s="103"/>
      <c r="G40" s="52"/>
      <c r="H40" s="52"/>
      <c r="I40" s="52"/>
      <c r="J40" s="52"/>
    </row>
    <row r="41" spans="1:10">
      <c r="A41" s="52"/>
      <c r="B41" s="52"/>
      <c r="C41" s="2" t="s">
        <v>9</v>
      </c>
      <c r="D41" s="2" t="s">
        <v>9</v>
      </c>
      <c r="E41" s="52" t="s">
        <v>12</v>
      </c>
      <c r="F41" s="104" t="s">
        <v>58</v>
      </c>
      <c r="G41" s="56" t="s">
        <v>51</v>
      </c>
      <c r="H41" s="56" t="s">
        <v>52</v>
      </c>
      <c r="I41" s="2"/>
      <c r="J41" s="57" t="s">
        <v>53</v>
      </c>
    </row>
    <row r="42" spans="1:10">
      <c r="A42" s="52"/>
      <c r="B42" s="52"/>
      <c r="C42" s="2">
        <v>0.90476190476190477</v>
      </c>
      <c r="D42" s="2">
        <v>1.2216066481994456</v>
      </c>
      <c r="E42" s="52" t="s">
        <v>43</v>
      </c>
      <c r="F42" s="104">
        <v>23</v>
      </c>
      <c r="G42" s="59">
        <f>F42*$D42</f>
        <v>28.096952908587248</v>
      </c>
      <c r="H42" s="59">
        <f>LARGE(G$42:G$59,I42)</f>
        <v>34.204986149584478</v>
      </c>
      <c r="I42" s="2">
        <v>1</v>
      </c>
      <c r="J42" s="57">
        <f>VLOOKUP(G42,H$42:I$59,2,0)</f>
        <v>10</v>
      </c>
    </row>
    <row r="43" spans="1:10">
      <c r="A43" s="52"/>
      <c r="B43" s="52"/>
      <c r="C43" s="2">
        <v>0.90476190476190477</v>
      </c>
      <c r="D43" s="2">
        <v>1.2216066481994456</v>
      </c>
      <c r="E43" s="1" t="s">
        <v>66</v>
      </c>
      <c r="F43" s="104"/>
      <c r="G43" s="59">
        <f>F43*$D43</f>
        <v>0</v>
      </c>
      <c r="H43" s="59">
        <f>LARGE(G$42:G$59,I43)</f>
        <v>33.909141274238223</v>
      </c>
      <c r="I43" s="2">
        <v>2</v>
      </c>
      <c r="J43" s="57">
        <f t="shared" ref="J43:J59" si="6">VLOOKUP(G43,H$42:I$59,2,0)</f>
        <v>18</v>
      </c>
    </row>
    <row r="44" spans="1:10">
      <c r="A44" s="52"/>
      <c r="B44" s="52"/>
      <c r="C44" s="2">
        <v>0.90476190476190477</v>
      </c>
      <c r="D44" s="2">
        <v>1.2216066481994456</v>
      </c>
      <c r="E44" s="52" t="s">
        <v>18</v>
      </c>
      <c r="F44" s="104">
        <v>28</v>
      </c>
      <c r="G44" s="59">
        <f t="shared" ref="G44:G59" si="7">F44*$D44</f>
        <v>34.204986149584478</v>
      </c>
      <c r="H44" s="59">
        <f t="shared" ref="H44:H59" si="8">LARGE(G$42:G$59,I44)</f>
        <v>32.369639889196669</v>
      </c>
      <c r="I44" s="2">
        <v>3</v>
      </c>
      <c r="J44" s="57">
        <f t="shared" si="6"/>
        <v>1</v>
      </c>
    </row>
    <row r="45" spans="1:10">
      <c r="A45" s="52"/>
      <c r="B45" s="52"/>
      <c r="C45" s="2">
        <v>0.86363636363636365</v>
      </c>
      <c r="D45" s="2">
        <v>1.3407202216066483</v>
      </c>
      <c r="E45" s="52" t="s">
        <v>44</v>
      </c>
      <c r="F45" s="104">
        <v>21</v>
      </c>
      <c r="G45" s="59">
        <f t="shared" si="7"/>
        <v>28.155124653739612</v>
      </c>
      <c r="H45" s="59">
        <f t="shared" si="8"/>
        <v>31.124653739612185</v>
      </c>
      <c r="I45" s="2">
        <v>4</v>
      </c>
      <c r="J45" s="57">
        <f t="shared" si="6"/>
        <v>9</v>
      </c>
    </row>
    <row r="46" spans="1:10">
      <c r="A46" s="52"/>
      <c r="B46" s="52"/>
      <c r="C46" s="2">
        <v>0.86363636363636365</v>
      </c>
      <c r="D46" s="2">
        <v>1.3407202216066483</v>
      </c>
      <c r="E46" s="52" t="s">
        <v>21</v>
      </c>
      <c r="F46" s="104">
        <v>19</v>
      </c>
      <c r="G46" s="59">
        <f t="shared" si="7"/>
        <v>25.473684210526319</v>
      </c>
      <c r="H46" s="59">
        <f t="shared" si="8"/>
        <v>30.407534626038789</v>
      </c>
      <c r="I46" s="2">
        <v>5</v>
      </c>
      <c r="J46" s="57">
        <f t="shared" si="6"/>
        <v>12</v>
      </c>
    </row>
    <row r="47" spans="1:10">
      <c r="A47" s="52"/>
      <c r="B47" s="52"/>
      <c r="C47" s="2">
        <v>0.86363636363636365</v>
      </c>
      <c r="D47" s="2">
        <v>1.3407202216066483</v>
      </c>
      <c r="E47" s="52" t="s">
        <v>45</v>
      </c>
      <c r="F47" s="104">
        <v>18</v>
      </c>
      <c r="G47" s="59">
        <f t="shared" si="7"/>
        <v>24.13296398891967</v>
      </c>
      <c r="H47" s="59">
        <f t="shared" si="8"/>
        <v>29.387922437673126</v>
      </c>
      <c r="I47" s="2">
        <v>6</v>
      </c>
      <c r="J47" s="57">
        <f t="shared" si="6"/>
        <v>13</v>
      </c>
    </row>
    <row r="48" spans="1:10">
      <c r="A48" s="52"/>
      <c r="B48" s="52"/>
      <c r="C48" s="2">
        <v>0.86363636363636365</v>
      </c>
      <c r="D48" s="2">
        <v>1.3407202216066483</v>
      </c>
      <c r="E48" s="52" t="s">
        <v>46</v>
      </c>
      <c r="F48" s="104">
        <v>13</v>
      </c>
      <c r="G48" s="59">
        <f t="shared" si="7"/>
        <v>17.429362880886426</v>
      </c>
      <c r="H48" s="59">
        <f t="shared" si="8"/>
        <v>29.321551246537403</v>
      </c>
      <c r="I48" s="2">
        <v>7</v>
      </c>
      <c r="J48" s="57">
        <f t="shared" si="6"/>
        <v>16</v>
      </c>
    </row>
    <row r="49" spans="1:10">
      <c r="A49" s="52"/>
      <c r="B49" s="52"/>
      <c r="C49" s="2">
        <v>0.94059405940594065</v>
      </c>
      <c r="D49" s="2">
        <v>1.1303047091412741</v>
      </c>
      <c r="E49" s="52" t="s">
        <v>0</v>
      </c>
      <c r="F49" s="104">
        <v>26</v>
      </c>
      <c r="G49" s="59">
        <f t="shared" si="7"/>
        <v>29.387922437673126</v>
      </c>
      <c r="H49" s="59">
        <f t="shared" si="8"/>
        <v>29.321551246537403</v>
      </c>
      <c r="I49" s="2">
        <v>8</v>
      </c>
      <c r="J49" s="57">
        <f t="shared" si="6"/>
        <v>6</v>
      </c>
    </row>
    <row r="50" spans="1:10">
      <c r="A50" s="52"/>
      <c r="B50" s="52"/>
      <c r="C50" s="2">
        <v>0.87962962962962954</v>
      </c>
      <c r="D50" s="2">
        <v>1.2924099722991695</v>
      </c>
      <c r="E50" s="52" t="s">
        <v>47</v>
      </c>
      <c r="F50" s="104">
        <v>8</v>
      </c>
      <c r="G50" s="59">
        <f t="shared" si="7"/>
        <v>10.339279778393356</v>
      </c>
      <c r="H50" s="59">
        <f t="shared" si="8"/>
        <v>28.155124653739612</v>
      </c>
      <c r="I50" s="2">
        <v>9</v>
      </c>
      <c r="J50" s="57">
        <f t="shared" si="6"/>
        <v>17</v>
      </c>
    </row>
    <row r="51" spans="1:10">
      <c r="A51" s="52"/>
      <c r="B51" s="52"/>
      <c r="C51" s="2">
        <v>0.94059405940594065</v>
      </c>
      <c r="D51" s="2">
        <v>1.1303047091412741</v>
      </c>
      <c r="E51" s="52" t="s">
        <v>48</v>
      </c>
      <c r="F51" s="104">
        <v>16</v>
      </c>
      <c r="G51" s="59">
        <f t="shared" si="7"/>
        <v>18.084875346260386</v>
      </c>
      <c r="H51" s="59">
        <f t="shared" si="8"/>
        <v>28.096952908587248</v>
      </c>
      <c r="I51" s="2">
        <v>10</v>
      </c>
      <c r="J51" s="57">
        <f t="shared" si="6"/>
        <v>15</v>
      </c>
    </row>
    <row r="52" spans="1:10">
      <c r="A52" s="52"/>
      <c r="B52" s="52"/>
      <c r="C52" s="2">
        <v>0.94059405940594065</v>
      </c>
      <c r="D52" s="2">
        <v>1.1303047091412741</v>
      </c>
      <c r="E52" s="52" t="s">
        <v>49</v>
      </c>
      <c r="F52" s="104">
        <v>30</v>
      </c>
      <c r="G52" s="59">
        <f t="shared" si="7"/>
        <v>33.909141274238223</v>
      </c>
      <c r="H52" s="59">
        <f t="shared" si="8"/>
        <v>27</v>
      </c>
      <c r="I52" s="2">
        <v>11</v>
      </c>
      <c r="J52" s="57">
        <f t="shared" si="6"/>
        <v>2</v>
      </c>
    </row>
    <row r="53" spans="1:10">
      <c r="A53" s="52"/>
      <c r="B53" s="52"/>
      <c r="C53" s="2">
        <v>0.95959595959595956</v>
      </c>
      <c r="D53" s="2">
        <v>1.0859833795013853</v>
      </c>
      <c r="E53" s="52" t="s">
        <v>3</v>
      </c>
      <c r="F53" s="104">
        <v>28</v>
      </c>
      <c r="G53" s="59">
        <f t="shared" si="7"/>
        <v>30.407534626038789</v>
      </c>
      <c r="H53" s="59">
        <f>LARGE(G$42:G$59,I53)</f>
        <v>25.473684210526319</v>
      </c>
      <c r="I53" s="2">
        <v>12</v>
      </c>
      <c r="J53" s="57">
        <f t="shared" si="6"/>
        <v>5</v>
      </c>
    </row>
    <row r="54" spans="1:10">
      <c r="A54" s="52"/>
      <c r="B54" s="52"/>
      <c r="C54" s="2">
        <v>0.95959595959595956</v>
      </c>
      <c r="D54" s="2">
        <v>1.0859833795013853</v>
      </c>
      <c r="E54" s="52" t="s">
        <v>4</v>
      </c>
      <c r="F54" s="104">
        <v>27</v>
      </c>
      <c r="G54" s="59">
        <f t="shared" si="7"/>
        <v>29.321551246537403</v>
      </c>
      <c r="H54" s="59">
        <f t="shared" si="8"/>
        <v>24.13296398891967</v>
      </c>
      <c r="I54" s="2">
        <v>13</v>
      </c>
      <c r="J54" s="57">
        <f t="shared" si="6"/>
        <v>7</v>
      </c>
    </row>
    <row r="55" spans="1:10">
      <c r="A55" s="52"/>
      <c r="B55" s="52"/>
      <c r="C55" s="2">
        <v>0.95959595959595956</v>
      </c>
      <c r="D55" s="2">
        <v>1.0859833795013853</v>
      </c>
      <c r="E55" s="52" t="s">
        <v>1</v>
      </c>
      <c r="F55" s="103">
        <v>27</v>
      </c>
      <c r="G55" s="59">
        <f t="shared" si="7"/>
        <v>29.321551246537403</v>
      </c>
      <c r="H55" s="59">
        <f t="shared" si="8"/>
        <v>21.719667590027708</v>
      </c>
      <c r="I55" s="2">
        <v>14</v>
      </c>
      <c r="J55" s="57">
        <f t="shared" si="6"/>
        <v>7</v>
      </c>
    </row>
    <row r="56" spans="1:10">
      <c r="A56" s="52"/>
      <c r="B56" s="52"/>
      <c r="C56" s="2">
        <v>0.95959595959595956</v>
      </c>
      <c r="D56" s="2">
        <v>1.0859833795013853</v>
      </c>
      <c r="E56" s="52" t="s">
        <v>2</v>
      </c>
      <c r="F56" s="103">
        <v>20</v>
      </c>
      <c r="G56" s="59">
        <f t="shared" si="7"/>
        <v>21.719667590027708</v>
      </c>
      <c r="H56" s="59">
        <f t="shared" si="8"/>
        <v>18.084875346260386</v>
      </c>
      <c r="I56" s="2">
        <v>15</v>
      </c>
      <c r="J56" s="57">
        <f t="shared" si="6"/>
        <v>14</v>
      </c>
    </row>
    <row r="57" spans="1:10">
      <c r="A57" s="52"/>
      <c r="B57" s="52"/>
      <c r="C57" s="52">
        <v>0.89622641509433965</v>
      </c>
      <c r="D57" s="52">
        <v>1.2449861495844874</v>
      </c>
      <c r="E57" s="52" t="s">
        <v>5</v>
      </c>
      <c r="F57" s="103">
        <v>25</v>
      </c>
      <c r="G57" s="59">
        <f t="shared" si="7"/>
        <v>31.124653739612185</v>
      </c>
      <c r="H57" s="59">
        <f t="shared" si="8"/>
        <v>17.429362880886426</v>
      </c>
      <c r="I57" s="2">
        <v>16</v>
      </c>
      <c r="J57" s="57">
        <f t="shared" si="6"/>
        <v>4</v>
      </c>
    </row>
    <row r="58" spans="1:10">
      <c r="A58" s="52"/>
      <c r="B58" s="52"/>
      <c r="C58" s="52">
        <v>0.89622641509433965</v>
      </c>
      <c r="D58" s="52">
        <v>1.2449861495844874</v>
      </c>
      <c r="E58" s="52" t="s">
        <v>6</v>
      </c>
      <c r="F58" s="103">
        <v>26</v>
      </c>
      <c r="G58" s="59">
        <f t="shared" si="7"/>
        <v>32.369639889196669</v>
      </c>
      <c r="H58" s="59">
        <f t="shared" si="8"/>
        <v>10.339279778393356</v>
      </c>
      <c r="I58" s="2">
        <v>17</v>
      </c>
      <c r="J58" s="57">
        <f t="shared" si="6"/>
        <v>3</v>
      </c>
    </row>
    <row r="59" spans="1:10">
      <c r="C59" s="2">
        <v>1</v>
      </c>
      <c r="D59" s="2">
        <v>1</v>
      </c>
      <c r="E59" s="52" t="s">
        <v>50</v>
      </c>
      <c r="F59" s="103">
        <v>27</v>
      </c>
      <c r="G59" s="59">
        <f t="shared" si="7"/>
        <v>27</v>
      </c>
      <c r="H59" s="59">
        <f t="shared" si="8"/>
        <v>0</v>
      </c>
      <c r="I59" s="2">
        <v>18</v>
      </c>
      <c r="J59" s="57">
        <f t="shared" si="6"/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Pořadí</vt:lpstr>
      <vt:lpstr>Vějíř</vt:lpstr>
      <vt:lpstr>Zig Zag</vt:lpstr>
      <vt:lpstr>Hod do dálky</vt:lpstr>
      <vt:lpstr>Skok z místa</vt:lpstr>
      <vt:lpstr>Vytrvalost</vt:lpstr>
      <vt:lpstr>Shuttle test</vt:lpstr>
      <vt:lpstr>vzduchovka</vt:lpstr>
      <vt:lpstr>Házení o zeď</vt:lpstr>
      <vt:lpstr>Hod na cíl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Kočur</dc:creator>
  <cp:lastModifiedBy>Jakub Kočur</cp:lastModifiedBy>
  <cp:lastPrinted>2019-08-29T17:37:54Z</cp:lastPrinted>
  <dcterms:created xsi:type="dcterms:W3CDTF">2019-08-25T10:24:11Z</dcterms:created>
  <dcterms:modified xsi:type="dcterms:W3CDTF">2019-08-31T21:01:57Z</dcterms:modified>
</cp:coreProperties>
</file>